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35" windowWidth="14355" windowHeight="6735" tabRatio="885" firstSheet="1" activeTab="1"/>
  </bookViews>
  <sheets>
    <sheet name="StartUp" sheetId="16" state="veryHidden" r:id="rId1"/>
    <sheet name="COVER" sheetId="1" r:id="rId2"/>
    <sheet name="NE-AEC7 (DIRECTLY)" sheetId="2" r:id="rId3"/>
    <sheet name="NE-AEC2" sheetId="3" r:id="rId4"/>
    <sheet name="NE-AEC8" sheetId="4" r:id="rId5"/>
    <sheet name="RS-AEC8" sheetId="5" r:id="rId6"/>
    <sheet name="WM-AMC1" sheetId="7" r:id="rId7"/>
    <sheet name="EM-AMC1" sheetId="9" r:id="rId8"/>
    <sheet name="AUSTRALIA-AAC1" sheetId="10" r:id="rId9"/>
    <sheet name="AG-AGX1" sheetId="6" r:id="rId10"/>
    <sheet name="WA-WAF1" sheetId="14" r:id="rId11"/>
    <sheet name="BRAZIL- SAM1" sheetId="15" r:id="rId12"/>
    <sheet name="US-AEC9" sheetId="17" r:id="rId13"/>
    <sheet name="US-AMC1" sheetId="13" r:id="rId14"/>
    <sheet name="IADA" sheetId="18" r:id="rId15"/>
    <sheet name="Feeder Closing Time" sheetId="12" r:id="rId16"/>
  </sheets>
  <externalReferences>
    <externalReference r:id="rId17"/>
  </externalReferences>
  <calcPr calcId="125725"/>
</workbook>
</file>

<file path=xl/calcChain.xml><?xml version="1.0" encoding="utf-8"?>
<calcChain xmlns="http://schemas.openxmlformats.org/spreadsheetml/2006/main">
  <c r="J19" i="2"/>
  <c r="I19"/>
  <c r="H19"/>
  <c r="G19"/>
  <c r="F19"/>
  <c r="E19"/>
  <c r="I44" i="4" l="1"/>
  <c r="B19" i="2"/>
  <c r="C65" i="3" l="1"/>
  <c r="C61"/>
  <c r="B61"/>
  <c r="A69"/>
  <c r="J18" i="2"/>
  <c r="I18"/>
  <c r="H18"/>
  <c r="G18"/>
  <c r="F18"/>
  <c r="E18"/>
  <c r="B18"/>
  <c r="H61" i="9" l="1"/>
  <c r="S61" s="1"/>
  <c r="T61" s="1"/>
  <c r="H65"/>
  <c r="R61"/>
  <c r="H57"/>
  <c r="H53"/>
  <c r="H49"/>
  <c r="H41"/>
  <c r="H45"/>
  <c r="N53"/>
  <c r="E66"/>
  <c r="D66"/>
  <c r="C66"/>
  <c r="B66"/>
  <c r="A66"/>
  <c r="G65"/>
  <c r="F65"/>
  <c r="B63"/>
  <c r="A63"/>
  <c r="E62"/>
  <c r="D62"/>
  <c r="C62"/>
  <c r="B62"/>
  <c r="A62"/>
  <c r="N61"/>
  <c r="J61"/>
  <c r="G61"/>
  <c r="F61"/>
  <c r="E58"/>
  <c r="D58"/>
  <c r="C58"/>
  <c r="B58"/>
  <c r="A58"/>
  <c r="G57"/>
  <c r="F57"/>
  <c r="B55"/>
  <c r="A55"/>
  <c r="E54"/>
  <c r="D54"/>
  <c r="C54"/>
  <c r="B54"/>
  <c r="A54"/>
  <c r="G53"/>
  <c r="F53"/>
  <c r="J126" i="13"/>
  <c r="G126"/>
  <c r="G122"/>
  <c r="G114"/>
  <c r="D129"/>
  <c r="C129"/>
  <c r="B129"/>
  <c r="A129"/>
  <c r="D127"/>
  <c r="C127"/>
  <c r="B127"/>
  <c r="A127"/>
  <c r="I126"/>
  <c r="K126" s="1"/>
  <c r="L126" s="1"/>
  <c r="F126"/>
  <c r="E126"/>
  <c r="D125"/>
  <c r="C125"/>
  <c r="B125"/>
  <c r="A125"/>
  <c r="B124"/>
  <c r="A124"/>
  <c r="D123"/>
  <c r="C123"/>
  <c r="B123"/>
  <c r="A123"/>
  <c r="J122"/>
  <c r="K122" s="1"/>
  <c r="L122" s="1"/>
  <c r="I122"/>
  <c r="F122"/>
  <c r="E122"/>
  <c r="D121"/>
  <c r="C121"/>
  <c r="B121"/>
  <c r="A121"/>
  <c r="D119"/>
  <c r="C119"/>
  <c r="B119"/>
  <c r="A119"/>
  <c r="I118"/>
  <c r="J118" s="1"/>
  <c r="K118" s="1"/>
  <c r="L118" s="1"/>
  <c r="F118"/>
  <c r="G118" s="1"/>
  <c r="E118"/>
  <c r="D117"/>
  <c r="C117"/>
  <c r="B117"/>
  <c r="A117"/>
  <c r="B116"/>
  <c r="A116"/>
  <c r="D115"/>
  <c r="C115"/>
  <c r="B115"/>
  <c r="A115"/>
  <c r="I114"/>
  <c r="J114" s="1"/>
  <c r="K114" s="1"/>
  <c r="L114" s="1"/>
  <c r="F114"/>
  <c r="E114"/>
  <c r="D103" i="15"/>
  <c r="C103"/>
  <c r="B103"/>
  <c r="A103"/>
  <c r="D102"/>
  <c r="C102"/>
  <c r="B102"/>
  <c r="A102"/>
  <c r="D101"/>
  <c r="C101"/>
  <c r="B101"/>
  <c r="A101"/>
  <c r="D100"/>
  <c r="C100"/>
  <c r="B100"/>
  <c r="A100"/>
  <c r="H99"/>
  <c r="I99" s="1"/>
  <c r="J99" s="1"/>
  <c r="K99" s="1"/>
  <c r="G99"/>
  <c r="F99"/>
  <c r="E99"/>
  <c r="D97"/>
  <c r="C97"/>
  <c r="B97"/>
  <c r="A97"/>
  <c r="D96"/>
  <c r="C96"/>
  <c r="B96"/>
  <c r="A96"/>
  <c r="D95"/>
  <c r="C95"/>
  <c r="B95"/>
  <c r="A95"/>
  <c r="D94"/>
  <c r="C94"/>
  <c r="B94"/>
  <c r="A94"/>
  <c r="H93"/>
  <c r="I93" s="1"/>
  <c r="J93" s="1"/>
  <c r="K93" s="1"/>
  <c r="G93"/>
  <c r="F93"/>
  <c r="E93"/>
  <c r="D98" i="14"/>
  <c r="C98"/>
  <c r="B98"/>
  <c r="A98"/>
  <c r="D97"/>
  <c r="C97"/>
  <c r="B97"/>
  <c r="A97"/>
  <c r="D96"/>
  <c r="C96"/>
  <c r="B96"/>
  <c r="A96"/>
  <c r="D95"/>
  <c r="C95"/>
  <c r="B95"/>
  <c r="A95"/>
  <c r="G94"/>
  <c r="J94" s="1"/>
  <c r="F94"/>
  <c r="E94"/>
  <c r="D92"/>
  <c r="C92"/>
  <c r="B92"/>
  <c r="A92"/>
  <c r="D91"/>
  <c r="C91"/>
  <c r="B91"/>
  <c r="A91"/>
  <c r="D90"/>
  <c r="C90"/>
  <c r="B90"/>
  <c r="A90"/>
  <c r="D89"/>
  <c r="C89"/>
  <c r="B89"/>
  <c r="A89"/>
  <c r="G88"/>
  <c r="J88" s="1"/>
  <c r="F88"/>
  <c r="E88"/>
  <c r="C53" i="17"/>
  <c r="D53" s="1"/>
  <c r="B53"/>
  <c r="D52"/>
  <c r="C52"/>
  <c r="B52"/>
  <c r="C51"/>
  <c r="D51" s="1"/>
  <c r="B51"/>
  <c r="A51"/>
  <c r="C50"/>
  <c r="D50" s="1"/>
  <c r="B50"/>
  <c r="A50"/>
  <c r="C47"/>
  <c r="D47" s="1"/>
  <c r="B47"/>
  <c r="D46"/>
  <c r="C46"/>
  <c r="B46"/>
  <c r="C45"/>
  <c r="D45" s="1"/>
  <c r="B45"/>
  <c r="A45"/>
  <c r="C44"/>
  <c r="D44" s="1"/>
  <c r="B44"/>
  <c r="A44"/>
  <c r="D91" i="15"/>
  <c r="C91"/>
  <c r="B91"/>
  <c r="A91"/>
  <c r="D90"/>
  <c r="C90"/>
  <c r="B90"/>
  <c r="A90"/>
  <c r="D89"/>
  <c r="C89"/>
  <c r="B89"/>
  <c r="A89"/>
  <c r="D88"/>
  <c r="C88"/>
  <c r="B88"/>
  <c r="A88"/>
  <c r="E87"/>
  <c r="D85"/>
  <c r="C85"/>
  <c r="B85"/>
  <c r="A85"/>
  <c r="D84"/>
  <c r="C84"/>
  <c r="B84"/>
  <c r="A84"/>
  <c r="D83"/>
  <c r="C83"/>
  <c r="B83"/>
  <c r="A83"/>
  <c r="D82"/>
  <c r="C82"/>
  <c r="B82"/>
  <c r="A82"/>
  <c r="E81"/>
  <c r="D79"/>
  <c r="C79"/>
  <c r="B79"/>
  <c r="A79"/>
  <c r="D78"/>
  <c r="C78"/>
  <c r="B78"/>
  <c r="A78"/>
  <c r="D77"/>
  <c r="C77"/>
  <c r="B77"/>
  <c r="A77"/>
  <c r="D76"/>
  <c r="C76"/>
  <c r="B76"/>
  <c r="A76"/>
  <c r="E75"/>
  <c r="E69"/>
  <c r="A70"/>
  <c r="B70"/>
  <c r="C70"/>
  <c r="D70"/>
  <c r="A71"/>
  <c r="B71"/>
  <c r="C71"/>
  <c r="D71"/>
  <c r="A72"/>
  <c r="B72"/>
  <c r="C72"/>
  <c r="D72"/>
  <c r="A73"/>
  <c r="B73"/>
  <c r="C73"/>
  <c r="D73"/>
  <c r="E57"/>
  <c r="A58"/>
  <c r="B58"/>
  <c r="C58"/>
  <c r="D58"/>
  <c r="A59"/>
  <c r="B59"/>
  <c r="C59"/>
  <c r="D59"/>
  <c r="A60"/>
  <c r="B60"/>
  <c r="C60"/>
  <c r="D60"/>
  <c r="A61"/>
  <c r="B61"/>
  <c r="C61"/>
  <c r="D61"/>
  <c r="D86" i="14"/>
  <c r="C86"/>
  <c r="B86"/>
  <c r="A86"/>
  <c r="D85"/>
  <c r="C85"/>
  <c r="B85"/>
  <c r="A85"/>
  <c r="D84"/>
  <c r="C84"/>
  <c r="B84"/>
  <c r="A84"/>
  <c r="D83"/>
  <c r="C83"/>
  <c r="B83"/>
  <c r="A83"/>
  <c r="E82"/>
  <c r="D80"/>
  <c r="C80"/>
  <c r="B80"/>
  <c r="A80"/>
  <c r="D79"/>
  <c r="C79"/>
  <c r="B79"/>
  <c r="A79"/>
  <c r="D78"/>
  <c r="C78"/>
  <c r="B78"/>
  <c r="A78"/>
  <c r="D77"/>
  <c r="C77"/>
  <c r="B77"/>
  <c r="A77"/>
  <c r="E76"/>
  <c r="D74"/>
  <c r="C74"/>
  <c r="B74"/>
  <c r="A74"/>
  <c r="D73"/>
  <c r="C73"/>
  <c r="B73"/>
  <c r="A73"/>
  <c r="D72"/>
  <c r="C72"/>
  <c r="B72"/>
  <c r="A72"/>
  <c r="D71"/>
  <c r="C71"/>
  <c r="B71"/>
  <c r="A71"/>
  <c r="E70"/>
  <c r="D68"/>
  <c r="C68"/>
  <c r="B68"/>
  <c r="A68"/>
  <c r="D67"/>
  <c r="C67"/>
  <c r="B67"/>
  <c r="A67"/>
  <c r="D66"/>
  <c r="C66"/>
  <c r="B66"/>
  <c r="A66"/>
  <c r="D65"/>
  <c r="C65"/>
  <c r="B65"/>
  <c r="A65"/>
  <c r="E64"/>
  <c r="E58"/>
  <c r="A59"/>
  <c r="B59"/>
  <c r="C59"/>
  <c r="D59"/>
  <c r="A60"/>
  <c r="B60"/>
  <c r="C60"/>
  <c r="D60"/>
  <c r="A61"/>
  <c r="B61"/>
  <c r="C61"/>
  <c r="D61"/>
  <c r="A62"/>
  <c r="B62"/>
  <c r="C62"/>
  <c r="D62"/>
  <c r="Z103" i="6"/>
  <c r="Z107"/>
  <c r="Z111"/>
  <c r="Z115"/>
  <c r="Z99"/>
  <c r="Z95"/>
  <c r="Z91"/>
  <c r="Z87"/>
  <c r="Z83"/>
  <c r="Z79"/>
  <c r="Y99"/>
  <c r="Y103"/>
  <c r="Y107"/>
  <c r="Y111"/>
  <c r="Y115"/>
  <c r="Y95"/>
  <c r="Y91"/>
  <c r="Y87"/>
  <c r="Y83"/>
  <c r="Y79"/>
  <c r="X115"/>
  <c r="X111"/>
  <c r="X107"/>
  <c r="X103"/>
  <c r="X99"/>
  <c r="X95"/>
  <c r="X91"/>
  <c r="X87"/>
  <c r="X83"/>
  <c r="X79"/>
  <c r="W107"/>
  <c r="W111"/>
  <c r="W115"/>
  <c r="W103"/>
  <c r="W99"/>
  <c r="W95"/>
  <c r="W91"/>
  <c r="W87"/>
  <c r="W83"/>
  <c r="W79"/>
  <c r="V115"/>
  <c r="V111"/>
  <c r="V107"/>
  <c r="V103"/>
  <c r="V99"/>
  <c r="V95"/>
  <c r="V91"/>
  <c r="V87"/>
  <c r="V83"/>
  <c r="V79"/>
  <c r="U115"/>
  <c r="U111"/>
  <c r="U107"/>
  <c r="U103"/>
  <c r="U99"/>
  <c r="U95"/>
  <c r="U91"/>
  <c r="U87"/>
  <c r="U83"/>
  <c r="U79"/>
  <c r="R107"/>
  <c r="R111"/>
  <c r="R115"/>
  <c r="R103"/>
  <c r="R99"/>
  <c r="R95"/>
  <c r="R91"/>
  <c r="R87"/>
  <c r="R83"/>
  <c r="Q107"/>
  <c r="Q99"/>
  <c r="Q95"/>
  <c r="Q91"/>
  <c r="Q83"/>
  <c r="Q79"/>
  <c r="O99"/>
  <c r="O95"/>
  <c r="O87"/>
  <c r="O83"/>
  <c r="O79"/>
  <c r="N95"/>
  <c r="N87"/>
  <c r="P83"/>
  <c r="N83"/>
  <c r="N79"/>
  <c r="K115"/>
  <c r="K111"/>
  <c r="K99"/>
  <c r="K95"/>
  <c r="K91"/>
  <c r="K87"/>
  <c r="K83"/>
  <c r="K79"/>
  <c r="K103"/>
  <c r="L83"/>
  <c r="J111"/>
  <c r="J115"/>
  <c r="J107"/>
  <c r="J103"/>
  <c r="J99"/>
  <c r="J95"/>
  <c r="J91"/>
  <c r="J87"/>
  <c r="J83"/>
  <c r="J79"/>
  <c r="D117"/>
  <c r="C117"/>
  <c r="B117"/>
  <c r="A117"/>
  <c r="D113"/>
  <c r="C113"/>
  <c r="B113"/>
  <c r="A113"/>
  <c r="B112"/>
  <c r="A112"/>
  <c r="F111"/>
  <c r="F115" s="1"/>
  <c r="D109"/>
  <c r="C109"/>
  <c r="B109"/>
  <c r="A109"/>
  <c r="D105"/>
  <c r="C105"/>
  <c r="B105"/>
  <c r="A105"/>
  <c r="B104"/>
  <c r="A104"/>
  <c r="F103"/>
  <c r="F107" s="1"/>
  <c r="D101"/>
  <c r="C101"/>
  <c r="B101"/>
  <c r="A101"/>
  <c r="D97"/>
  <c r="C97"/>
  <c r="B97"/>
  <c r="A97"/>
  <c r="B96"/>
  <c r="A96"/>
  <c r="F95"/>
  <c r="F99" s="1"/>
  <c r="F83"/>
  <c r="F79"/>
  <c r="S53" i="9" l="1"/>
  <c r="T53" s="1"/>
  <c r="R65"/>
  <c r="N65"/>
  <c r="J65"/>
  <c r="Q65"/>
  <c r="M65"/>
  <c r="I65"/>
  <c r="P65"/>
  <c r="L65"/>
  <c r="S65"/>
  <c r="T65" s="1"/>
  <c r="O65"/>
  <c r="K65"/>
  <c r="L61"/>
  <c r="P61"/>
  <c r="J53"/>
  <c r="I61"/>
  <c r="M61"/>
  <c r="Q61"/>
  <c r="R53"/>
  <c r="K61"/>
  <c r="O61"/>
  <c r="R57"/>
  <c r="N57"/>
  <c r="J57"/>
  <c r="Q57"/>
  <c r="M57"/>
  <c r="I57"/>
  <c r="P57"/>
  <c r="L57"/>
  <c r="S57"/>
  <c r="T57" s="1"/>
  <c r="O57"/>
  <c r="K57"/>
  <c r="L53"/>
  <c r="P53"/>
  <c r="I53"/>
  <c r="M53"/>
  <c r="Q53"/>
  <c r="K53"/>
  <c r="O53"/>
  <c r="I94" i="14"/>
  <c r="H94"/>
  <c r="I88"/>
  <c r="H88"/>
  <c r="G115" i="6"/>
  <c r="H115"/>
  <c r="G111"/>
  <c r="H111"/>
  <c r="G107"/>
  <c r="H107"/>
  <c r="G103"/>
  <c r="H103"/>
  <c r="G99"/>
  <c r="H99"/>
  <c r="G95"/>
  <c r="H95"/>
  <c r="C114" i="10"/>
  <c r="F114" s="1"/>
  <c r="B114"/>
  <c r="A114"/>
  <c r="B111"/>
  <c r="A111"/>
  <c r="C110"/>
  <c r="F110" s="1"/>
  <c r="B110"/>
  <c r="A110"/>
  <c r="L109"/>
  <c r="I109"/>
  <c r="H109"/>
  <c r="H113" s="1"/>
  <c r="H101"/>
  <c r="C106"/>
  <c r="F106" s="1"/>
  <c r="B106"/>
  <c r="A106"/>
  <c r="B103"/>
  <c r="A103"/>
  <c r="F102"/>
  <c r="C102"/>
  <c r="B102"/>
  <c r="A102"/>
  <c r="L101"/>
  <c r="H93"/>
  <c r="M89"/>
  <c r="L89"/>
  <c r="K89"/>
  <c r="I89"/>
  <c r="H89"/>
  <c r="H85"/>
  <c r="M81"/>
  <c r="L81"/>
  <c r="K81"/>
  <c r="I81"/>
  <c r="H81"/>
  <c r="C98"/>
  <c r="F98" s="1"/>
  <c r="B98"/>
  <c r="A98"/>
  <c r="B95"/>
  <c r="A95"/>
  <c r="C94"/>
  <c r="F94" s="1"/>
  <c r="B94"/>
  <c r="A94"/>
  <c r="M111" i="6" l="1"/>
  <c r="I111"/>
  <c r="T112"/>
  <c r="S112"/>
  <c r="Q111"/>
  <c r="AA111"/>
  <c r="L111"/>
  <c r="O111"/>
  <c r="P111" s="1"/>
  <c r="N111"/>
  <c r="T116"/>
  <c r="S116"/>
  <c r="M115"/>
  <c r="I115"/>
  <c r="AA115"/>
  <c r="O115"/>
  <c r="P115" s="1"/>
  <c r="N115"/>
  <c r="Q115"/>
  <c r="L115"/>
  <c r="M103"/>
  <c r="I103"/>
  <c r="T104"/>
  <c r="S104"/>
  <c r="Q103"/>
  <c r="L103"/>
  <c r="AA103"/>
  <c r="O103"/>
  <c r="P103" s="1"/>
  <c r="N103"/>
  <c r="T108"/>
  <c r="K107"/>
  <c r="S108"/>
  <c r="M107"/>
  <c r="I107"/>
  <c r="AA107"/>
  <c r="O107"/>
  <c r="P107" s="1"/>
  <c r="N107"/>
  <c r="L107"/>
  <c r="T100"/>
  <c r="S100"/>
  <c r="M99"/>
  <c r="I99"/>
  <c r="AA99"/>
  <c r="P99"/>
  <c r="N99"/>
  <c r="L99"/>
  <c r="M95"/>
  <c r="I95"/>
  <c r="T96"/>
  <c r="S96"/>
  <c r="L95"/>
  <c r="AA95"/>
  <c r="P95"/>
  <c r="I113" i="10"/>
  <c r="M113"/>
  <c r="K113"/>
  <c r="L113"/>
  <c r="M109"/>
  <c r="K109"/>
  <c r="K101"/>
  <c r="H105"/>
  <c r="M101"/>
  <c r="I101"/>
  <c r="D68" i="7"/>
  <c r="C68"/>
  <c r="B68"/>
  <c r="A68"/>
  <c r="B65"/>
  <c r="A65"/>
  <c r="D64"/>
  <c r="C64"/>
  <c r="B64"/>
  <c r="A64"/>
  <c r="D60"/>
  <c r="C60"/>
  <c r="B60"/>
  <c r="A60"/>
  <c r="B57"/>
  <c r="A57"/>
  <c r="D56"/>
  <c r="C56"/>
  <c r="B56"/>
  <c r="A56"/>
  <c r="D118" i="5"/>
  <c r="C118"/>
  <c r="B118"/>
  <c r="A118"/>
  <c r="G116"/>
  <c r="M116" s="1"/>
  <c r="F116"/>
  <c r="E116"/>
  <c r="D114"/>
  <c r="C114"/>
  <c r="B114"/>
  <c r="A114"/>
  <c r="B113"/>
  <c r="A113"/>
  <c r="F112"/>
  <c r="G112" s="1"/>
  <c r="E112"/>
  <c r="D110"/>
  <c r="C110"/>
  <c r="B110"/>
  <c r="A110"/>
  <c r="F108"/>
  <c r="G108" s="1"/>
  <c r="E108"/>
  <c r="D106"/>
  <c r="C106"/>
  <c r="B106"/>
  <c r="A106"/>
  <c r="B105"/>
  <c r="A105"/>
  <c r="F104"/>
  <c r="G104" s="1"/>
  <c r="E104"/>
  <c r="D70" i="4"/>
  <c r="C70"/>
  <c r="E70" s="1"/>
  <c r="B70"/>
  <c r="A70"/>
  <c r="G68"/>
  <c r="H68" s="1"/>
  <c r="D66"/>
  <c r="C66"/>
  <c r="E66" s="1"/>
  <c r="B66"/>
  <c r="A66"/>
  <c r="B65"/>
  <c r="A65"/>
  <c r="G64"/>
  <c r="H64" s="1"/>
  <c r="G36"/>
  <c r="H32"/>
  <c r="G32"/>
  <c r="E62"/>
  <c r="D62"/>
  <c r="C62"/>
  <c r="B62"/>
  <c r="A62"/>
  <c r="E58"/>
  <c r="D58"/>
  <c r="C58"/>
  <c r="B58"/>
  <c r="A58"/>
  <c r="B57"/>
  <c r="A57"/>
  <c r="I105" i="10" l="1"/>
  <c r="L105"/>
  <c r="K105"/>
  <c r="M105"/>
  <c r="J112" i="5"/>
  <c r="M112"/>
  <c r="L112"/>
  <c r="K112"/>
  <c r="I112"/>
  <c r="H112"/>
  <c r="K116"/>
  <c r="L116"/>
  <c r="J116"/>
  <c r="H116"/>
  <c r="I116"/>
  <c r="J104"/>
  <c r="L104"/>
  <c r="H104"/>
  <c r="M104"/>
  <c r="K104"/>
  <c r="I104"/>
  <c r="M108"/>
  <c r="I108"/>
  <c r="K108"/>
  <c r="L108"/>
  <c r="H108"/>
  <c r="J108"/>
  <c r="K64" i="4"/>
  <c r="I64"/>
  <c r="J64" s="1"/>
  <c r="I68"/>
  <c r="J68" s="1"/>
  <c r="K68"/>
  <c r="E34" i="18"/>
  <c r="F34" s="1"/>
  <c r="E33"/>
  <c r="F33" s="1"/>
  <c r="B31"/>
  <c r="E30"/>
  <c r="F30" s="1"/>
  <c r="C30"/>
  <c r="E29"/>
  <c r="F29" s="1"/>
  <c r="E9"/>
  <c r="F9" s="1"/>
  <c r="E25"/>
  <c r="E22"/>
  <c r="E21"/>
  <c r="E18"/>
  <c r="F18" s="1"/>
  <c r="E17"/>
  <c r="E14"/>
  <c r="E13"/>
  <c r="E10"/>
  <c r="F10" s="1"/>
  <c r="C22"/>
  <c r="B22"/>
  <c r="B30" s="1"/>
  <c r="C18"/>
  <c r="C26" s="1"/>
  <c r="C34" s="1"/>
  <c r="B18"/>
  <c r="B26" s="1"/>
  <c r="B34" s="1"/>
  <c r="C13"/>
  <c r="C17" s="1"/>
  <c r="C21" s="1"/>
  <c r="C25" s="1"/>
  <c r="C29" s="1"/>
  <c r="C33" s="1"/>
  <c r="B13"/>
  <c r="B17" s="1"/>
  <c r="B21" s="1"/>
  <c r="B25" s="1"/>
  <c r="B29" s="1"/>
  <c r="B33" s="1"/>
  <c r="B27"/>
  <c r="F25"/>
  <c r="B23"/>
  <c r="F22"/>
  <c r="F21"/>
  <c r="B19"/>
  <c r="F17"/>
  <c r="B15"/>
  <c r="F14"/>
  <c r="F13"/>
  <c r="B11"/>
  <c r="B32" i="17" l="1"/>
  <c r="F13" l="1"/>
  <c r="G13" s="1"/>
  <c r="B38"/>
  <c r="A38"/>
  <c r="A32"/>
  <c r="A27"/>
  <c r="A33" s="1"/>
  <c r="A39" s="1"/>
  <c r="C23"/>
  <c r="C29" s="1"/>
  <c r="D29" s="1"/>
  <c r="B23"/>
  <c r="B29" s="1"/>
  <c r="B35" s="1"/>
  <c r="B41" s="1"/>
  <c r="C22"/>
  <c r="C28" s="1"/>
  <c r="D28" s="1"/>
  <c r="B22"/>
  <c r="B28" s="1"/>
  <c r="B34" s="1"/>
  <c r="B40" s="1"/>
  <c r="B21"/>
  <c r="B27" s="1"/>
  <c r="B33" s="1"/>
  <c r="B39" s="1"/>
  <c r="C21"/>
  <c r="C27" s="1"/>
  <c r="D27" s="1"/>
  <c r="C20"/>
  <c r="C26" s="1"/>
  <c r="D26" s="1"/>
  <c r="D22"/>
  <c r="D17"/>
  <c r="D16"/>
  <c r="D15"/>
  <c r="D14"/>
  <c r="D10"/>
  <c r="D9"/>
  <c r="G8"/>
  <c r="L6"/>
  <c r="G57" i="15" l="1"/>
  <c r="H57" s="1"/>
  <c r="I57" s="1"/>
  <c r="J57" s="1"/>
  <c r="K57" s="1"/>
  <c r="G58" i="14"/>
  <c r="F58"/>
  <c r="F57" i="15"/>
  <c r="F19" i="17"/>
  <c r="C35"/>
  <c r="C41" s="1"/>
  <c r="D41" s="1"/>
  <c r="C33"/>
  <c r="D33" s="1"/>
  <c r="C32"/>
  <c r="C34"/>
  <c r="D21"/>
  <c r="D20"/>
  <c r="D23"/>
  <c r="F49" i="9"/>
  <c r="F45"/>
  <c r="I98" i="13"/>
  <c r="I102" s="1"/>
  <c r="E106"/>
  <c r="E110"/>
  <c r="D113"/>
  <c r="C113"/>
  <c r="B113"/>
  <c r="A113"/>
  <c r="D109"/>
  <c r="C109"/>
  <c r="B109"/>
  <c r="A109"/>
  <c r="E100" i="5"/>
  <c r="E96"/>
  <c r="E102" i="13"/>
  <c r="D105"/>
  <c r="C105"/>
  <c r="B105"/>
  <c r="A105"/>
  <c r="H58" i="14" l="1"/>
  <c r="J58"/>
  <c r="I58"/>
  <c r="F69" i="15"/>
  <c r="F64" i="14"/>
  <c r="F25" i="17"/>
  <c r="F75" i="15"/>
  <c r="F70" i="14"/>
  <c r="D35" i="17"/>
  <c r="C39"/>
  <c r="D39" s="1"/>
  <c r="D34"/>
  <c r="C40"/>
  <c r="D40" s="1"/>
  <c r="D32"/>
  <c r="C38"/>
  <c r="D38" s="1"/>
  <c r="G25"/>
  <c r="F31"/>
  <c r="G19"/>
  <c r="J102" i="13"/>
  <c r="K102" s="1"/>
  <c r="L102" s="1"/>
  <c r="I106"/>
  <c r="I110" s="1"/>
  <c r="J110" s="1"/>
  <c r="K110" s="1"/>
  <c r="L110" s="1"/>
  <c r="E98"/>
  <c r="D101"/>
  <c r="C101"/>
  <c r="B101"/>
  <c r="A101"/>
  <c r="J98"/>
  <c r="K98" s="1"/>
  <c r="L98" s="1"/>
  <c r="E94"/>
  <c r="G69" i="15" l="1"/>
  <c r="H69" s="1"/>
  <c r="I69" s="1"/>
  <c r="J69" s="1"/>
  <c r="K69" s="1"/>
  <c r="G64" i="14"/>
  <c r="F76"/>
  <c r="F81" i="15"/>
  <c r="G70" i="14"/>
  <c r="G75" i="15"/>
  <c r="H75" s="1"/>
  <c r="I75" s="1"/>
  <c r="J75" s="1"/>
  <c r="K75" s="1"/>
  <c r="G31" i="17"/>
  <c r="F37"/>
  <c r="F43" s="1"/>
  <c r="J106" i="13"/>
  <c r="K106" s="1"/>
  <c r="L106" s="1"/>
  <c r="F71" i="6"/>
  <c r="H67"/>
  <c r="G67"/>
  <c r="F67"/>
  <c r="F41" i="9"/>
  <c r="F37"/>
  <c r="F33"/>
  <c r="E92" i="5"/>
  <c r="E88"/>
  <c r="G13" i="2"/>
  <c r="F13"/>
  <c r="E13"/>
  <c r="C13"/>
  <c r="J70" i="14" l="1"/>
  <c r="I70"/>
  <c r="H70"/>
  <c r="I64"/>
  <c r="J64"/>
  <c r="H64"/>
  <c r="G43" i="17"/>
  <c r="F49"/>
  <c r="G49" s="1"/>
  <c r="G37"/>
  <c r="F82" i="14"/>
  <c r="F87" i="15"/>
  <c r="G81"/>
  <c r="H81" s="1"/>
  <c r="I81" s="1"/>
  <c r="J81" s="1"/>
  <c r="K81" s="1"/>
  <c r="G76" i="14"/>
  <c r="J8" i="17"/>
  <c r="K8" s="1"/>
  <c r="L8" s="1"/>
  <c r="I13"/>
  <c r="I19" s="1"/>
  <c r="I25" s="1"/>
  <c r="J8" i="2"/>
  <c r="I8"/>
  <c r="H8"/>
  <c r="G8"/>
  <c r="F8"/>
  <c r="E8"/>
  <c r="H76" i="14" l="1"/>
  <c r="I76"/>
  <c r="J76"/>
  <c r="G82"/>
  <c r="G87" i="15"/>
  <c r="H87" s="1"/>
  <c r="I87" s="1"/>
  <c r="J87" s="1"/>
  <c r="K87" s="1"/>
  <c r="J13" i="17"/>
  <c r="K13" s="1"/>
  <c r="L13" s="1"/>
  <c r="A64" i="10"/>
  <c r="B64"/>
  <c r="C64"/>
  <c r="E64" s="1"/>
  <c r="J82" i="14" l="1"/>
  <c r="I82"/>
  <c r="H82"/>
  <c r="J19" i="17"/>
  <c r="K19" s="1"/>
  <c r="L19" s="1"/>
  <c r="D64" i="10"/>
  <c r="F29" i="9"/>
  <c r="F25"/>
  <c r="F21"/>
  <c r="F17"/>
  <c r="D93" i="13"/>
  <c r="D97"/>
  <c r="C93"/>
  <c r="C97"/>
  <c r="B93"/>
  <c r="B97"/>
  <c r="A93"/>
  <c r="A97"/>
  <c r="E90"/>
  <c r="I31" i="17" l="1"/>
  <c r="J25"/>
  <c r="K25" s="1"/>
  <c r="L25" s="1"/>
  <c r="E86" i="13"/>
  <c r="D89"/>
  <c r="C89"/>
  <c r="B89"/>
  <c r="A89"/>
  <c r="E83"/>
  <c r="E84" i="5"/>
  <c r="E80"/>
  <c r="E76"/>
  <c r="E72"/>
  <c r="E68"/>
  <c r="E64"/>
  <c r="B21" i="4"/>
  <c r="B69" i="5" s="1"/>
  <c r="A21" i="4"/>
  <c r="A68" i="6" s="1"/>
  <c r="A17" i="4"/>
  <c r="A16" i="7" s="1"/>
  <c r="B17" i="4"/>
  <c r="B65" i="5" s="1"/>
  <c r="C17" i="4"/>
  <c r="C64" i="6" s="1"/>
  <c r="I37" i="17" l="1"/>
  <c r="J31"/>
  <c r="K31" s="1"/>
  <c r="L31" s="1"/>
  <c r="C65" i="5"/>
  <c r="C16" i="7"/>
  <c r="C84" i="13" s="1"/>
  <c r="A65" i="5"/>
  <c r="A84" i="13"/>
  <c r="A16" i="9"/>
  <c r="B16" i="7"/>
  <c r="B64" i="6"/>
  <c r="A21" i="7"/>
  <c r="A64" i="6"/>
  <c r="B21" i="7"/>
  <c r="B68" i="6"/>
  <c r="A69" i="5"/>
  <c r="B45" i="3"/>
  <c r="B29" i="4" s="1"/>
  <c r="B77" i="5" s="1"/>
  <c r="A45" i="3"/>
  <c r="A29" i="4" s="1"/>
  <c r="A77" i="5" s="1"/>
  <c r="B41" i="3"/>
  <c r="B25" i="4" s="1"/>
  <c r="B25" i="7" s="1"/>
  <c r="A41" i="3"/>
  <c r="A25" i="4" s="1"/>
  <c r="A73" i="5" s="1"/>
  <c r="J37" i="17" l="1"/>
  <c r="K37" s="1"/>
  <c r="L37" s="1"/>
  <c r="I43"/>
  <c r="B73" i="5"/>
  <c r="B72" i="6"/>
  <c r="C16" i="9"/>
  <c r="A72" i="6"/>
  <c r="B53" i="3"/>
  <c r="B49"/>
  <c r="A76" i="6"/>
  <c r="B29" i="7"/>
  <c r="B27" i="9" s="1"/>
  <c r="A49" i="3"/>
  <c r="A25" i="7"/>
  <c r="A23" i="9" s="1"/>
  <c r="A53" i="3"/>
  <c r="A29" i="7"/>
  <c r="A75" i="10" s="1"/>
  <c r="B76" i="6"/>
  <c r="B84" i="13"/>
  <c r="B16" i="9"/>
  <c r="B71" i="10"/>
  <c r="B23" i="9"/>
  <c r="B92" i="13"/>
  <c r="A88"/>
  <c r="A67" i="10"/>
  <c r="A19" i="9"/>
  <c r="B67" i="10"/>
  <c r="B19" i="9"/>
  <c r="B88" i="13"/>
  <c r="J43" i="17" l="1"/>
  <c r="K43" s="1"/>
  <c r="L43" s="1"/>
  <c r="I49"/>
  <c r="J49" s="1"/>
  <c r="K49" s="1"/>
  <c r="L49" s="1"/>
  <c r="B75" i="10"/>
  <c r="A71"/>
  <c r="A27" i="9"/>
  <c r="A37" i="4"/>
  <c r="B57" i="3"/>
  <c r="B33" i="4"/>
  <c r="A92" i="13"/>
  <c r="A57" i="3"/>
  <c r="A33" i="4"/>
  <c r="B37"/>
  <c r="B13" i="3"/>
  <c r="B17" s="1"/>
  <c r="B21" s="1"/>
  <c r="B25" s="1"/>
  <c r="B29" s="1"/>
  <c r="A81" i="5" l="1"/>
  <c r="A80" i="6"/>
  <c r="A33" i="7"/>
  <c r="B65" i="3"/>
  <c r="B41" i="4"/>
  <c r="A85" i="5"/>
  <c r="A84" i="6"/>
  <c r="A37" i="7"/>
  <c r="B69" i="3"/>
  <c r="B45" i="4"/>
  <c r="B80" i="6"/>
  <c r="B81" i="5"/>
  <c r="B33" i="7"/>
  <c r="A65" i="3"/>
  <c r="A41" i="4"/>
  <c r="B84" i="6"/>
  <c r="B37" i="7"/>
  <c r="B85" i="5"/>
  <c r="A45" i="4"/>
  <c r="E82" i="13"/>
  <c r="E81"/>
  <c r="E80"/>
  <c r="D67" i="15"/>
  <c r="C67"/>
  <c r="B67"/>
  <c r="A67"/>
  <c r="D66"/>
  <c r="C66"/>
  <c r="B66"/>
  <c r="A66"/>
  <c r="C65"/>
  <c r="B65"/>
  <c r="A65"/>
  <c r="C64"/>
  <c r="B64"/>
  <c r="A64"/>
  <c r="E63"/>
  <c r="D65"/>
  <c r="D64"/>
  <c r="A53" i="4" l="1"/>
  <c r="A53" i="7" s="1"/>
  <c r="A99" i="10" s="1"/>
  <c r="A77" i="3"/>
  <c r="B49" i="4"/>
  <c r="B49" i="7" s="1"/>
  <c r="B73" i="3"/>
  <c r="B81" s="1"/>
  <c r="A49" i="4"/>
  <c r="A97" i="5" s="1"/>
  <c r="A73" i="3"/>
  <c r="A81" s="1"/>
  <c r="B53" i="4"/>
  <c r="B77" i="3"/>
  <c r="A79" i="10"/>
  <c r="A31" i="9"/>
  <c r="B92" i="6"/>
  <c r="B93" i="5"/>
  <c r="B45" i="7"/>
  <c r="A45"/>
  <c r="A92" i="6"/>
  <c r="A93" i="5"/>
  <c r="A83" i="10"/>
  <c r="A35" i="9"/>
  <c r="A96" i="13"/>
  <c r="A89" i="5"/>
  <c r="A88" i="6"/>
  <c r="A41" i="7"/>
  <c r="A49"/>
  <c r="B35" i="9"/>
  <c r="B83" i="10"/>
  <c r="B96" i="13"/>
  <c r="B31" i="9"/>
  <c r="B79" i="10"/>
  <c r="B88" i="6"/>
  <c r="B89" i="5"/>
  <c r="B41" i="7"/>
  <c r="B9" i="2"/>
  <c r="B101" i="5" l="1"/>
  <c r="B100" i="6"/>
  <c r="B85" i="3"/>
  <c r="B69" i="4" s="1"/>
  <c r="B61"/>
  <c r="A85" i="3"/>
  <c r="A69" i="4" s="1"/>
  <c r="A61"/>
  <c r="A101" i="5"/>
  <c r="A100" i="6"/>
  <c r="B97" i="5"/>
  <c r="B53" i="7"/>
  <c r="B104" i="13"/>
  <c r="B91" i="10"/>
  <c r="B43" i="9"/>
  <c r="B39"/>
  <c r="B87" i="10"/>
  <c r="B100" i="13"/>
  <c r="A100"/>
  <c r="A39" i="9"/>
  <c r="A87" i="10"/>
  <c r="B108" i="13"/>
  <c r="B47" i="9"/>
  <c r="A91" i="10"/>
  <c r="A104" i="13"/>
  <c r="A43" i="9"/>
  <c r="A108" i="13"/>
  <c r="A47" i="9"/>
  <c r="A51"/>
  <c r="A112" i="13"/>
  <c r="F9" i="2"/>
  <c r="G9"/>
  <c r="J9"/>
  <c r="E9"/>
  <c r="I9"/>
  <c r="H9"/>
  <c r="B116" i="6" l="1"/>
  <c r="B117" i="5"/>
  <c r="B69" i="7"/>
  <c r="B108" i="6"/>
  <c r="B109" i="5"/>
  <c r="B61" i="7"/>
  <c r="B112" i="13"/>
  <c r="B99" i="10"/>
  <c r="A108" i="6"/>
  <c r="A61" i="7"/>
  <c r="A109" i="5"/>
  <c r="A116" i="6"/>
  <c r="A69" i="7"/>
  <c r="A117" i="5"/>
  <c r="B51" i="9"/>
  <c r="E63" i="5"/>
  <c r="B59" i="9" l="1"/>
  <c r="B120" i="13"/>
  <c r="B107" i="10"/>
  <c r="B67" i="9"/>
  <c r="B128" i="13"/>
  <c r="B115" i="10"/>
  <c r="A59" i="9"/>
  <c r="A120" i="13"/>
  <c r="A107" i="10"/>
  <c r="A128" i="13"/>
  <c r="A67" i="9"/>
  <c r="A115" i="10"/>
  <c r="E78" i="13"/>
  <c r="B14" i="3" l="1"/>
  <c r="B18" s="1"/>
  <c r="B22" s="1"/>
  <c r="B26" s="1"/>
  <c r="B30" s="1"/>
  <c r="B34" s="1"/>
  <c r="D9"/>
  <c r="A8" i="13"/>
  <c r="B8"/>
  <c r="C8"/>
  <c r="D8"/>
  <c r="E8"/>
  <c r="F8"/>
  <c r="J8"/>
  <c r="K8" s="1"/>
  <c r="L8" s="1"/>
  <c r="A9"/>
  <c r="B9"/>
  <c r="C9"/>
  <c r="D9"/>
  <c r="E9"/>
  <c r="F9"/>
  <c r="G9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G34" s="1"/>
  <c r="G35" s="1"/>
  <c r="G36" s="1"/>
  <c r="G37" s="1"/>
  <c r="G38" s="1"/>
  <c r="G39" s="1"/>
  <c r="G40" s="1"/>
  <c r="G41" s="1"/>
  <c r="G42" s="1"/>
  <c r="G43" s="1"/>
  <c r="G44" s="1"/>
  <c r="G45" s="1"/>
  <c r="G46" s="1"/>
  <c r="G47" s="1"/>
  <c r="G48" s="1"/>
  <c r="G49" s="1"/>
  <c r="G50" s="1"/>
  <c r="I9"/>
  <c r="J9" s="1"/>
  <c r="K9" s="1"/>
  <c r="L9" s="1"/>
  <c r="A10"/>
  <c r="B10"/>
  <c r="C10"/>
  <c r="D10"/>
  <c r="E10"/>
  <c r="F10"/>
  <c r="A11"/>
  <c r="B11"/>
  <c r="C11"/>
  <c r="D11"/>
  <c r="E11"/>
  <c r="F11"/>
  <c r="A12"/>
  <c r="B12"/>
  <c r="C12"/>
  <c r="D12"/>
  <c r="E12"/>
  <c r="F12"/>
  <c r="A13"/>
  <c r="B13"/>
  <c r="B14" s="1"/>
  <c r="C13"/>
  <c r="D13"/>
  <c r="E13"/>
  <c r="F13"/>
  <c r="A14"/>
  <c r="C14"/>
  <c r="D14"/>
  <c r="E14"/>
  <c r="F14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F36" s="1"/>
  <c r="F37" s="1"/>
  <c r="F38" s="1"/>
  <c r="F39" s="1"/>
  <c r="F40" s="1"/>
  <c r="F41" s="1"/>
  <c r="F42" s="1"/>
  <c r="F43" s="1"/>
  <c r="F44" s="1"/>
  <c r="F45" s="1"/>
  <c r="F46" s="1"/>
  <c r="F47" s="1"/>
  <c r="F48" s="1"/>
  <c r="F49" s="1"/>
  <c r="F50" s="1"/>
  <c r="F51" s="1"/>
  <c r="A15"/>
  <c r="B15"/>
  <c r="C15"/>
  <c r="D15" s="1"/>
  <c r="E15"/>
  <c r="A16"/>
  <c r="B16"/>
  <c r="C16"/>
  <c r="D16" s="1"/>
  <c r="E16"/>
  <c r="A17"/>
  <c r="B17"/>
  <c r="E17"/>
  <c r="A18"/>
  <c r="B18"/>
  <c r="E18"/>
  <c r="A19"/>
  <c r="B19"/>
  <c r="E19"/>
  <c r="A20"/>
  <c r="B20"/>
  <c r="E20"/>
  <c r="A21"/>
  <c r="B21"/>
  <c r="D21"/>
  <c r="E21"/>
  <c r="A22"/>
  <c r="B22"/>
  <c r="C22"/>
  <c r="C23" s="1"/>
  <c r="C24" s="1"/>
  <c r="D24" s="1"/>
  <c r="E22"/>
  <c r="A23"/>
  <c r="B23"/>
  <c r="E23"/>
  <c r="A24"/>
  <c r="B24"/>
  <c r="E24"/>
  <c r="A25"/>
  <c r="B25"/>
  <c r="E25"/>
  <c r="A26"/>
  <c r="B26"/>
  <c r="E26"/>
  <c r="A27"/>
  <c r="B27"/>
  <c r="E27"/>
  <c r="A28"/>
  <c r="B28"/>
  <c r="E28"/>
  <c r="A29"/>
  <c r="B29"/>
  <c r="E29"/>
  <c r="A30"/>
  <c r="B30"/>
  <c r="E30"/>
  <c r="A31"/>
  <c r="B31"/>
  <c r="E31"/>
  <c r="A32"/>
  <c r="B32"/>
  <c r="E32"/>
  <c r="A33"/>
  <c r="B33"/>
  <c r="E33"/>
  <c r="A34"/>
  <c r="B34"/>
  <c r="E34"/>
  <c r="A35"/>
  <c r="B35"/>
  <c r="E35"/>
  <c r="A36"/>
  <c r="B36"/>
  <c r="E36"/>
  <c r="A37"/>
  <c r="B37"/>
  <c r="E37"/>
  <c r="A38"/>
  <c r="B38"/>
  <c r="E38"/>
  <c r="A39"/>
  <c r="B39"/>
  <c r="E39"/>
  <c r="A40"/>
  <c r="B40"/>
  <c r="E40"/>
  <c r="A41"/>
  <c r="B41"/>
  <c r="E41"/>
  <c r="A42"/>
  <c r="B42"/>
  <c r="E42"/>
  <c r="A43"/>
  <c r="B43"/>
  <c r="E43"/>
  <c r="A44"/>
  <c r="B44"/>
  <c r="E44"/>
  <c r="A45"/>
  <c r="B45"/>
  <c r="E45"/>
  <c r="A46"/>
  <c r="B46"/>
  <c r="E46"/>
  <c r="A47"/>
  <c r="B47"/>
  <c r="E47"/>
  <c r="A48"/>
  <c r="B48"/>
  <c r="E48"/>
  <c r="A49"/>
  <c r="B49"/>
  <c r="E49"/>
  <c r="A50"/>
  <c r="B50"/>
  <c r="E50"/>
  <c r="A51"/>
  <c r="B51"/>
  <c r="E51"/>
  <c r="A52"/>
  <c r="B52"/>
  <c r="E52"/>
  <c r="A53"/>
  <c r="B53"/>
  <c r="E53"/>
  <c r="A54"/>
  <c r="B54"/>
  <c r="E54"/>
  <c r="A55"/>
  <c r="B55"/>
  <c r="E55"/>
  <c r="A56"/>
  <c r="B56"/>
  <c r="A57"/>
  <c r="B57"/>
  <c r="E57"/>
  <c r="A58"/>
  <c r="B58"/>
  <c r="E58"/>
  <c r="A59"/>
  <c r="B59"/>
  <c r="E59"/>
  <c r="A60"/>
  <c r="B60"/>
  <c r="E60"/>
  <c r="A61"/>
  <c r="B61"/>
  <c r="E61"/>
  <c r="A62"/>
  <c r="B62"/>
  <c r="E62"/>
  <c r="A63"/>
  <c r="B63"/>
  <c r="E63"/>
  <c r="A64"/>
  <c r="B64"/>
  <c r="E64"/>
  <c r="A65"/>
  <c r="B65"/>
  <c r="E65"/>
  <c r="A66"/>
  <c r="B66"/>
  <c r="E66"/>
  <c r="A67"/>
  <c r="B67"/>
  <c r="E67"/>
  <c r="A68"/>
  <c r="B68"/>
  <c r="E68"/>
  <c r="A69"/>
  <c r="A70" s="1"/>
  <c r="B69"/>
  <c r="B70" s="1"/>
  <c r="E69"/>
  <c r="B38" i="3" l="1"/>
  <c r="B65" i="6"/>
  <c r="B18" i="4"/>
  <c r="C17" i="13"/>
  <c r="C18" s="1"/>
  <c r="D18" s="1"/>
  <c r="D23"/>
  <c r="I10"/>
  <c r="J10" s="1"/>
  <c r="K10" s="1"/>
  <c r="L10" s="1"/>
  <c r="D22"/>
  <c r="G51"/>
  <c r="F52"/>
  <c r="C25"/>
  <c r="J5" i="15"/>
  <c r="K5"/>
  <c r="F16" i="9"/>
  <c r="D16"/>
  <c r="F15"/>
  <c r="D15"/>
  <c r="D15" i="4"/>
  <c r="D14"/>
  <c r="B20" i="7" l="1"/>
  <c r="B66" i="5"/>
  <c r="B42" i="3"/>
  <c r="B69" i="6"/>
  <c r="B22" i="4"/>
  <c r="C19" i="13"/>
  <c r="D19" s="1"/>
  <c r="D17"/>
  <c r="I11"/>
  <c r="I12" s="1"/>
  <c r="F53"/>
  <c r="G52"/>
  <c r="C26"/>
  <c r="D25"/>
  <c r="B46" i="3" l="1"/>
  <c r="B73" i="6"/>
  <c r="B26" i="4"/>
  <c r="B24" i="7"/>
  <c r="B70" i="5"/>
  <c r="B66" i="10"/>
  <c r="B18" i="9"/>
  <c r="B87" i="13"/>
  <c r="J11"/>
  <c r="K11" s="1"/>
  <c r="L11" s="1"/>
  <c r="J12"/>
  <c r="K12" s="1"/>
  <c r="L12" s="1"/>
  <c r="I13"/>
  <c r="C27"/>
  <c r="D26"/>
  <c r="F54"/>
  <c r="G53"/>
  <c r="E77"/>
  <c r="B50" i="3" l="1"/>
  <c r="B77" i="6"/>
  <c r="B30" i="4"/>
  <c r="B70" i="10"/>
  <c r="B22" i="9"/>
  <c r="B91" i="13"/>
  <c r="B28" i="7"/>
  <c r="B74" i="5"/>
  <c r="J13" i="13"/>
  <c r="K13" s="1"/>
  <c r="L13" s="1"/>
  <c r="I14"/>
  <c r="G54"/>
  <c r="F55"/>
  <c r="D27"/>
  <c r="C28"/>
  <c r="B74" i="10" l="1"/>
  <c r="B26" i="9"/>
  <c r="B32" i="7"/>
  <c r="B78" i="5"/>
  <c r="B54" i="3"/>
  <c r="B58" s="1"/>
  <c r="B81" i="6"/>
  <c r="B34" i="4"/>
  <c r="F56" i="13"/>
  <c r="G55"/>
  <c r="D28"/>
  <c r="C29"/>
  <c r="I15"/>
  <c r="J14"/>
  <c r="K14" s="1"/>
  <c r="L14" s="1"/>
  <c r="E51" i="15"/>
  <c r="A16"/>
  <c r="A19" i="14"/>
  <c r="D55" i="5"/>
  <c r="D56"/>
  <c r="C57" i="10"/>
  <c r="C58" s="1"/>
  <c r="F58" s="1"/>
  <c r="F14" i="9"/>
  <c r="D14"/>
  <c r="F13"/>
  <c r="D13"/>
  <c r="F12"/>
  <c r="D12"/>
  <c r="D11"/>
  <c r="D9"/>
  <c r="F9"/>
  <c r="D10"/>
  <c r="F10"/>
  <c r="D8"/>
  <c r="F8"/>
  <c r="A78"/>
  <c r="A79"/>
  <c r="B35" i="18"/>
  <c r="A130" i="5"/>
  <c r="E55" i="15"/>
  <c r="E54"/>
  <c r="E53"/>
  <c r="E52"/>
  <c r="E49"/>
  <c r="E48"/>
  <c r="E45"/>
  <c r="E44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A18"/>
  <c r="E17"/>
  <c r="A17"/>
  <c r="E16"/>
  <c r="E15"/>
  <c r="B15"/>
  <c r="A15"/>
  <c r="E14"/>
  <c r="B14"/>
  <c r="A14"/>
  <c r="E13"/>
  <c r="B13"/>
  <c r="A13"/>
  <c r="E12"/>
  <c r="B12"/>
  <c r="A12"/>
  <c r="E11"/>
  <c r="B11"/>
  <c r="A11"/>
  <c r="E10"/>
  <c r="B10"/>
  <c r="A10"/>
  <c r="E9"/>
  <c r="B9"/>
  <c r="A9"/>
  <c r="E8"/>
  <c r="C8"/>
  <c r="D8" s="1"/>
  <c r="B8"/>
  <c r="A8"/>
  <c r="G7"/>
  <c r="H7" s="1"/>
  <c r="I7" s="1"/>
  <c r="J7" s="1"/>
  <c r="E7"/>
  <c r="C7"/>
  <c r="D7" s="1"/>
  <c r="B7"/>
  <c r="A7"/>
  <c r="L6" i="13"/>
  <c r="J5" i="14"/>
  <c r="G56"/>
  <c r="H56" s="1"/>
  <c r="F56"/>
  <c r="E56"/>
  <c r="A56"/>
  <c r="G55"/>
  <c r="H55" s="1"/>
  <c r="F55"/>
  <c r="E55"/>
  <c r="E54"/>
  <c r="E53"/>
  <c r="E49"/>
  <c r="E46"/>
  <c r="E45"/>
  <c r="E43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A18"/>
  <c r="E17"/>
  <c r="A17"/>
  <c r="E16"/>
  <c r="B16"/>
  <c r="E15"/>
  <c r="B15"/>
  <c r="A15"/>
  <c r="E14"/>
  <c r="B14"/>
  <c r="A14"/>
  <c r="E13"/>
  <c r="B13"/>
  <c r="A13"/>
  <c r="E12"/>
  <c r="B12"/>
  <c r="A12"/>
  <c r="E11"/>
  <c r="B11"/>
  <c r="A11"/>
  <c r="E10"/>
  <c r="B10"/>
  <c r="A10"/>
  <c r="E9"/>
  <c r="B9"/>
  <c r="A9"/>
  <c r="E8"/>
  <c r="C8"/>
  <c r="D8" s="1"/>
  <c r="B8"/>
  <c r="A8"/>
  <c r="G7"/>
  <c r="H7" s="1"/>
  <c r="E7"/>
  <c r="C7"/>
  <c r="D7" s="1"/>
  <c r="B7"/>
  <c r="A7"/>
  <c r="B42" i="4" l="1"/>
  <c r="B89" i="6"/>
  <c r="B62" i="3"/>
  <c r="B82" i="5"/>
  <c r="B36" i="7"/>
  <c r="B78" i="10"/>
  <c r="B30" i="9"/>
  <c r="B85" i="6"/>
  <c r="B38" i="4"/>
  <c r="C59" i="10"/>
  <c r="C60" s="1"/>
  <c r="F60" s="1"/>
  <c r="G56" i="13"/>
  <c r="F57"/>
  <c r="C30"/>
  <c r="D29"/>
  <c r="I16"/>
  <c r="J15"/>
  <c r="K15" s="1"/>
  <c r="L15" s="1"/>
  <c r="B17" i="15"/>
  <c r="B17" i="14"/>
  <c r="A19" i="15"/>
  <c r="B16"/>
  <c r="A16" i="14"/>
  <c r="E43" i="15"/>
  <c r="E51" i="14"/>
  <c r="E46" i="15"/>
  <c r="E47"/>
  <c r="E50"/>
  <c r="E47" i="14"/>
  <c r="E48"/>
  <c r="E50"/>
  <c r="E52"/>
  <c r="E42"/>
  <c r="E44"/>
  <c r="I55"/>
  <c r="J55" s="1"/>
  <c r="I7"/>
  <c r="J7" s="1"/>
  <c r="I56"/>
  <c r="J56" s="1"/>
  <c r="B66" i="3" l="1"/>
  <c r="B93" i="6"/>
  <c r="B46" i="4"/>
  <c r="B90" i="5"/>
  <c r="B44" i="7"/>
  <c r="B86" i="5"/>
  <c r="B40" i="7"/>
  <c r="B82" i="10"/>
  <c r="B34" i="9"/>
  <c r="B95" i="13"/>
  <c r="C61" i="10"/>
  <c r="C62" s="1"/>
  <c r="F59"/>
  <c r="F58" i="13"/>
  <c r="F59" s="1"/>
  <c r="F60" s="1"/>
  <c r="F61" s="1"/>
  <c r="F62" s="1"/>
  <c r="F63" s="1"/>
  <c r="F64" s="1"/>
  <c r="F65" s="1"/>
  <c r="F66" s="1"/>
  <c r="F67" s="1"/>
  <c r="F68" s="1"/>
  <c r="F69" s="1"/>
  <c r="F70" s="1"/>
  <c r="G57"/>
  <c r="G58" s="1"/>
  <c r="G59" s="1"/>
  <c r="G60" s="1"/>
  <c r="G61" s="1"/>
  <c r="G62" s="1"/>
  <c r="G63" s="1"/>
  <c r="G64" s="1"/>
  <c r="G65" s="1"/>
  <c r="G66" s="1"/>
  <c r="G67" s="1"/>
  <c r="G68" s="1"/>
  <c r="G69" s="1"/>
  <c r="G70" s="1"/>
  <c r="J16"/>
  <c r="K16" s="1"/>
  <c r="L16" s="1"/>
  <c r="I17"/>
  <c r="C31"/>
  <c r="D30"/>
  <c r="G8" i="15"/>
  <c r="H8" s="1"/>
  <c r="I8" s="1"/>
  <c r="J8" s="1"/>
  <c r="G8" i="14"/>
  <c r="H8" s="1"/>
  <c r="B18"/>
  <c r="B18" i="15"/>
  <c r="C9" i="14"/>
  <c r="D9" s="1"/>
  <c r="C9" i="15"/>
  <c r="D9" s="1"/>
  <c r="B19"/>
  <c r="B19" i="14"/>
  <c r="A20"/>
  <c r="A20" i="15"/>
  <c r="M6" i="10"/>
  <c r="F57"/>
  <c r="F56"/>
  <c r="C55"/>
  <c r="F55" s="1"/>
  <c r="C54"/>
  <c r="F54" s="1"/>
  <c r="C53"/>
  <c r="F53" s="1"/>
  <c r="C52"/>
  <c r="F52" s="1"/>
  <c r="C51"/>
  <c r="F51" s="1"/>
  <c r="C50"/>
  <c r="F50" s="1"/>
  <c r="C49"/>
  <c r="F49" s="1"/>
  <c r="C48"/>
  <c r="F48" s="1"/>
  <c r="C47"/>
  <c r="F47" s="1"/>
  <c r="C46"/>
  <c r="F46" s="1"/>
  <c r="C45"/>
  <c r="F45" s="1"/>
  <c r="C44"/>
  <c r="F44" s="1"/>
  <c r="C43"/>
  <c r="F43" s="1"/>
  <c r="C42"/>
  <c r="F42" s="1"/>
  <c r="C41"/>
  <c r="F41" s="1"/>
  <c r="C40"/>
  <c r="F40" s="1"/>
  <c r="C39"/>
  <c r="F39" s="1"/>
  <c r="C38"/>
  <c r="F38" s="1"/>
  <c r="C37"/>
  <c r="F37" s="1"/>
  <c r="C36"/>
  <c r="F36" s="1"/>
  <c r="C35"/>
  <c r="F35" s="1"/>
  <c r="C34"/>
  <c r="F34" s="1"/>
  <c r="C33"/>
  <c r="F33" s="1"/>
  <c r="C32"/>
  <c r="F32" s="1"/>
  <c r="C31"/>
  <c r="F31" s="1"/>
  <c r="C30"/>
  <c r="F30" s="1"/>
  <c r="B30"/>
  <c r="B31" s="1"/>
  <c r="B32" s="1"/>
  <c r="B33" s="1"/>
  <c r="B34" s="1"/>
  <c r="B35" s="1"/>
  <c r="B36" s="1"/>
  <c r="B37" s="1"/>
  <c r="B38" s="1"/>
  <c r="B39" s="1"/>
  <c r="B40" s="1"/>
  <c r="B41" s="1"/>
  <c r="B42" s="1"/>
  <c r="B43" s="1"/>
  <c r="B44" s="1"/>
  <c r="B45" s="1"/>
  <c r="B46" s="1"/>
  <c r="B47" s="1"/>
  <c r="B48" s="1"/>
  <c r="B49" s="1"/>
  <c r="B50" s="1"/>
  <c r="B51" s="1"/>
  <c r="B52" s="1"/>
  <c r="B53" s="1"/>
  <c r="B54" s="1"/>
  <c r="B55" s="1"/>
  <c r="B56" s="1"/>
  <c r="B57" s="1"/>
  <c r="B58" s="1"/>
  <c r="B59" s="1"/>
  <c r="B60" s="1"/>
  <c r="B61" s="1"/>
  <c r="B62" s="1"/>
  <c r="B63" s="1"/>
  <c r="A30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C29"/>
  <c r="F29" s="1"/>
  <c r="C28"/>
  <c r="F28" s="1"/>
  <c r="B28"/>
  <c r="A28"/>
  <c r="C27"/>
  <c r="F27" s="1"/>
  <c r="B27"/>
  <c r="A27"/>
  <c r="C26"/>
  <c r="F26" s="1"/>
  <c r="B26"/>
  <c r="A26"/>
  <c r="C25"/>
  <c r="F25" s="1"/>
  <c r="B25"/>
  <c r="A25"/>
  <c r="C24"/>
  <c r="F24" s="1"/>
  <c r="B24"/>
  <c r="A24"/>
  <c r="C23"/>
  <c r="F23" s="1"/>
  <c r="B23"/>
  <c r="A23"/>
  <c r="C22"/>
  <c r="F22" s="1"/>
  <c r="B22"/>
  <c r="A22"/>
  <c r="C21"/>
  <c r="F21" s="1"/>
  <c r="B21"/>
  <c r="A21"/>
  <c r="C20"/>
  <c r="F20" s="1"/>
  <c r="B20"/>
  <c r="A20"/>
  <c r="C19"/>
  <c r="F19" s="1"/>
  <c r="B19"/>
  <c r="A19"/>
  <c r="C18"/>
  <c r="F18" s="1"/>
  <c r="B18"/>
  <c r="A18"/>
  <c r="C17"/>
  <c r="F17" s="1"/>
  <c r="B17"/>
  <c r="A17"/>
  <c r="C16"/>
  <c r="F16" s="1"/>
  <c r="B16"/>
  <c r="A16"/>
  <c r="C15"/>
  <c r="F15" s="1"/>
  <c r="B15"/>
  <c r="A15"/>
  <c r="C14"/>
  <c r="F14" s="1"/>
  <c r="B14"/>
  <c r="A14"/>
  <c r="C13"/>
  <c r="F13" s="1"/>
  <c r="B13"/>
  <c r="A13"/>
  <c r="C12"/>
  <c r="F12" s="1"/>
  <c r="B12"/>
  <c r="A12"/>
  <c r="C11"/>
  <c r="F11" s="1"/>
  <c r="B11"/>
  <c r="A11"/>
  <c r="C10"/>
  <c r="F10" s="1"/>
  <c r="B10"/>
  <c r="A10"/>
  <c r="H9"/>
  <c r="J9" s="1"/>
  <c r="K9" s="1"/>
  <c r="L9" s="1"/>
  <c r="M9" s="1"/>
  <c r="C9"/>
  <c r="F9" s="1"/>
  <c r="B9"/>
  <c r="A9"/>
  <c r="J8"/>
  <c r="K8" s="1"/>
  <c r="L8" s="1"/>
  <c r="M8" s="1"/>
  <c r="I8"/>
  <c r="C8"/>
  <c r="F8" s="1"/>
  <c r="B8"/>
  <c r="A8"/>
  <c r="Q6" i="9"/>
  <c r="L6" i="7"/>
  <c r="AA5" i="6"/>
  <c r="M5" i="5"/>
  <c r="K6" i="4"/>
  <c r="I6" i="3"/>
  <c r="H6"/>
  <c r="V125" i="6"/>
  <c r="V124"/>
  <c r="V123"/>
  <c r="V122"/>
  <c r="G39"/>
  <c r="A18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5" s="1"/>
  <c r="A56" s="1"/>
  <c r="A57" s="1"/>
  <c r="A58" s="1"/>
  <c r="A59" s="1"/>
  <c r="A60" s="1"/>
  <c r="A61" s="1"/>
  <c r="A62" s="1"/>
  <c r="B16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B42" s="1"/>
  <c r="B43" s="1"/>
  <c r="B44" s="1"/>
  <c r="B45" s="1"/>
  <c r="B46" s="1"/>
  <c r="B47" s="1"/>
  <c r="B48" s="1"/>
  <c r="B49" s="1"/>
  <c r="B50" s="1"/>
  <c r="B51" s="1"/>
  <c r="B52" s="1"/>
  <c r="B53" s="1"/>
  <c r="B54" s="1"/>
  <c r="B55" s="1"/>
  <c r="B56" s="1"/>
  <c r="B57" s="1"/>
  <c r="B58" s="1"/>
  <c r="B59" s="1"/>
  <c r="B60" s="1"/>
  <c r="B61" s="1"/>
  <c r="B62" s="1"/>
  <c r="A16"/>
  <c r="F8"/>
  <c r="F9" s="1"/>
  <c r="F10" s="1"/>
  <c r="G7"/>
  <c r="U7" s="1"/>
  <c r="D7"/>
  <c r="C7"/>
  <c r="C8" s="1"/>
  <c r="B7"/>
  <c r="B8" s="1"/>
  <c r="B9" s="1"/>
  <c r="B10" s="1"/>
  <c r="B11" s="1"/>
  <c r="B12" s="1"/>
  <c r="B13" s="1"/>
  <c r="B14" s="1"/>
  <c r="A7"/>
  <c r="A8" s="1"/>
  <c r="A9" s="1"/>
  <c r="A10" s="1"/>
  <c r="A11" s="1"/>
  <c r="A12" s="1"/>
  <c r="A13" s="1"/>
  <c r="A14" s="1"/>
  <c r="B48" i="7" l="1"/>
  <c r="B94" i="5"/>
  <c r="B103" i="13"/>
  <c r="B90" i="10"/>
  <c r="B42" i="9"/>
  <c r="B70" i="3"/>
  <c r="B50" i="4"/>
  <c r="B38" i="9"/>
  <c r="B86" i="10"/>
  <c r="B99" i="13"/>
  <c r="F61" i="10"/>
  <c r="Y7" i="6"/>
  <c r="AA7" s="1"/>
  <c r="F62" i="10"/>
  <c r="C63"/>
  <c r="I18" i="13"/>
  <c r="J17"/>
  <c r="K17" s="1"/>
  <c r="L17" s="1"/>
  <c r="D31"/>
  <c r="C32"/>
  <c r="B9" i="7"/>
  <c r="B8" i="9"/>
  <c r="A9" i="7"/>
  <c r="A8" i="9"/>
  <c r="I8" i="14"/>
  <c r="J8" s="1"/>
  <c r="G9" i="15"/>
  <c r="H9" s="1"/>
  <c r="I9" s="1"/>
  <c r="J9" s="1"/>
  <c r="G9" i="14"/>
  <c r="H9" s="1"/>
  <c r="A21" i="15"/>
  <c r="A21" i="14"/>
  <c r="B20" i="15"/>
  <c r="B20" i="14"/>
  <c r="C10"/>
  <c r="D10" s="1"/>
  <c r="C10" i="15"/>
  <c r="D10" s="1"/>
  <c r="I9" i="10"/>
  <c r="H10"/>
  <c r="G8" i="6"/>
  <c r="R8" s="1"/>
  <c r="Q7"/>
  <c r="F11"/>
  <c r="G10"/>
  <c r="D8"/>
  <c r="C9"/>
  <c r="V7"/>
  <c r="Z7"/>
  <c r="M7"/>
  <c r="R7"/>
  <c r="H7"/>
  <c r="L7"/>
  <c r="Q8"/>
  <c r="G9"/>
  <c r="N7"/>
  <c r="X7"/>
  <c r="F60" i="5"/>
  <c r="F61" s="1"/>
  <c r="D58"/>
  <c r="C59"/>
  <c r="G58"/>
  <c r="M58" s="1"/>
  <c r="B54" i="4" l="1"/>
  <c r="B102" i="5" s="1"/>
  <c r="B74" i="3"/>
  <c r="B78" s="1"/>
  <c r="B82" s="1"/>
  <c r="B86" s="1"/>
  <c r="B98" i="5"/>
  <c r="B52" i="7"/>
  <c r="B46" i="9"/>
  <c r="B107" i="13"/>
  <c r="M8" i="6"/>
  <c r="X8"/>
  <c r="L8"/>
  <c r="Z8"/>
  <c r="N8"/>
  <c r="H8"/>
  <c r="I8" s="1"/>
  <c r="V8"/>
  <c r="U8"/>
  <c r="Y8"/>
  <c r="AA8" s="1"/>
  <c r="F63" i="10"/>
  <c r="H58" i="5"/>
  <c r="I58"/>
  <c r="J58"/>
  <c r="G61"/>
  <c r="L61" s="1"/>
  <c r="F62"/>
  <c r="I19" i="13"/>
  <c r="J18"/>
  <c r="K18" s="1"/>
  <c r="L18" s="1"/>
  <c r="D32"/>
  <c r="C33"/>
  <c r="B10" i="7"/>
  <c r="B9" i="9"/>
  <c r="A10" i="7"/>
  <c r="A9" i="9"/>
  <c r="I9" i="14"/>
  <c r="J9" s="1"/>
  <c r="G10" i="15"/>
  <c r="H10" s="1"/>
  <c r="I10" s="1"/>
  <c r="J10" s="1"/>
  <c r="G10" i="14"/>
  <c r="H10" s="1"/>
  <c r="B21" i="15"/>
  <c r="B21" i="14"/>
  <c r="C11" i="15"/>
  <c r="D11" s="1"/>
  <c r="C11" i="14"/>
  <c r="D11" s="1"/>
  <c r="A22" i="15"/>
  <c r="A22" i="14"/>
  <c r="I10" i="10"/>
  <c r="H11"/>
  <c r="J10"/>
  <c r="K10" s="1"/>
  <c r="L10" s="1"/>
  <c r="M10" s="1"/>
  <c r="D9" i="6"/>
  <c r="C10"/>
  <c r="T7"/>
  <c r="I7"/>
  <c r="V10"/>
  <c r="Z10"/>
  <c r="M10"/>
  <c r="R10"/>
  <c r="H10"/>
  <c r="U10"/>
  <c r="Q10"/>
  <c r="N10"/>
  <c r="Y10"/>
  <c r="AA10" s="1"/>
  <c r="X10"/>
  <c r="L10"/>
  <c r="V9"/>
  <c r="Z9"/>
  <c r="M9"/>
  <c r="R9"/>
  <c r="H9"/>
  <c r="X9"/>
  <c r="N9"/>
  <c r="U9"/>
  <c r="L9"/>
  <c r="Y9"/>
  <c r="AA9" s="1"/>
  <c r="Q9"/>
  <c r="F12"/>
  <c r="G11"/>
  <c r="E54" i="5"/>
  <c r="E53"/>
  <c r="D53"/>
  <c r="D54" s="1"/>
  <c r="D59" s="1"/>
  <c r="D60" s="1"/>
  <c r="D61" s="1"/>
  <c r="D62" s="1"/>
  <c r="D63" s="1"/>
  <c r="C53"/>
  <c r="C54" s="1"/>
  <c r="E52"/>
  <c r="D52"/>
  <c r="C52"/>
  <c r="B52"/>
  <c r="B53" s="1"/>
  <c r="B54" s="1"/>
  <c r="B59" s="1"/>
  <c r="B60" s="1"/>
  <c r="B61" s="1"/>
  <c r="B62" s="1"/>
  <c r="B63" s="1"/>
  <c r="A53"/>
  <c r="A56" s="1"/>
  <c r="A59" s="1"/>
  <c r="A60" s="1"/>
  <c r="A61" s="1"/>
  <c r="A62" s="1"/>
  <c r="A63" s="1"/>
  <c r="E51"/>
  <c r="D51"/>
  <c r="C51"/>
  <c r="B51"/>
  <c r="A51"/>
  <c r="E50"/>
  <c r="D50"/>
  <c r="C50"/>
  <c r="B50"/>
  <c r="A50"/>
  <c r="E49"/>
  <c r="D49"/>
  <c r="C49"/>
  <c r="B49"/>
  <c r="A49"/>
  <c r="E48"/>
  <c r="D48"/>
  <c r="C48"/>
  <c r="B48"/>
  <c r="A48"/>
  <c r="E47"/>
  <c r="D47"/>
  <c r="C47"/>
  <c r="B47"/>
  <c r="A47"/>
  <c r="E46"/>
  <c r="D46"/>
  <c r="C46"/>
  <c r="B46"/>
  <c r="A46"/>
  <c r="E45"/>
  <c r="D45"/>
  <c r="C45"/>
  <c r="B45"/>
  <c r="A45"/>
  <c r="E44"/>
  <c r="D44"/>
  <c r="C44"/>
  <c r="B44"/>
  <c r="A44"/>
  <c r="E43"/>
  <c r="D43"/>
  <c r="C43"/>
  <c r="B43"/>
  <c r="A43"/>
  <c r="E42"/>
  <c r="D42"/>
  <c r="C42"/>
  <c r="B42"/>
  <c r="A42"/>
  <c r="E41"/>
  <c r="D41"/>
  <c r="C41"/>
  <c r="B41"/>
  <c r="A41"/>
  <c r="E40"/>
  <c r="D40"/>
  <c r="C40"/>
  <c r="B40"/>
  <c r="A40"/>
  <c r="E39"/>
  <c r="D39"/>
  <c r="C39"/>
  <c r="B39"/>
  <c r="A39"/>
  <c r="E38"/>
  <c r="D38"/>
  <c r="C38"/>
  <c r="B38"/>
  <c r="A38"/>
  <c r="E37"/>
  <c r="D37"/>
  <c r="C37"/>
  <c r="B37"/>
  <c r="A37"/>
  <c r="E36"/>
  <c r="D36"/>
  <c r="C36"/>
  <c r="B36"/>
  <c r="A36"/>
  <c r="E35"/>
  <c r="D35"/>
  <c r="C35"/>
  <c r="B35"/>
  <c r="A35"/>
  <c r="E34"/>
  <c r="D34"/>
  <c r="C34"/>
  <c r="B34"/>
  <c r="A34"/>
  <c r="E33"/>
  <c r="D33"/>
  <c r="C33"/>
  <c r="B33"/>
  <c r="A33"/>
  <c r="E32"/>
  <c r="D32"/>
  <c r="C32"/>
  <c r="B32"/>
  <c r="A32"/>
  <c r="E31"/>
  <c r="D31"/>
  <c r="C31"/>
  <c r="B31"/>
  <c r="A31"/>
  <c r="E30"/>
  <c r="D30"/>
  <c r="C30"/>
  <c r="B30"/>
  <c r="A30"/>
  <c r="E29"/>
  <c r="D29"/>
  <c r="C29"/>
  <c r="B29"/>
  <c r="A29"/>
  <c r="E28"/>
  <c r="D28"/>
  <c r="C28"/>
  <c r="B28"/>
  <c r="A28"/>
  <c r="E27"/>
  <c r="D27"/>
  <c r="C27"/>
  <c r="B27"/>
  <c r="A27"/>
  <c r="E26"/>
  <c r="D26"/>
  <c r="C26"/>
  <c r="B26"/>
  <c r="A26"/>
  <c r="E25"/>
  <c r="D25"/>
  <c r="C25"/>
  <c r="B25"/>
  <c r="A25"/>
  <c r="E24"/>
  <c r="D24"/>
  <c r="C24"/>
  <c r="B24"/>
  <c r="A24"/>
  <c r="E23"/>
  <c r="D23"/>
  <c r="C23"/>
  <c r="B23"/>
  <c r="A23"/>
  <c r="E22"/>
  <c r="D22"/>
  <c r="C22"/>
  <c r="B22"/>
  <c r="A22"/>
  <c r="E21"/>
  <c r="D21"/>
  <c r="C21"/>
  <c r="B21"/>
  <c r="A21"/>
  <c r="E20"/>
  <c r="D20"/>
  <c r="C20"/>
  <c r="B20"/>
  <c r="A20"/>
  <c r="E19"/>
  <c r="D19"/>
  <c r="C19"/>
  <c r="B19"/>
  <c r="A19"/>
  <c r="E18"/>
  <c r="D18"/>
  <c r="C18"/>
  <c r="B18"/>
  <c r="A18"/>
  <c r="E17"/>
  <c r="D17"/>
  <c r="C17"/>
  <c r="B17"/>
  <c r="A17"/>
  <c r="E16"/>
  <c r="D16"/>
  <c r="C16"/>
  <c r="B16"/>
  <c r="A16"/>
  <c r="E15"/>
  <c r="D15"/>
  <c r="C15"/>
  <c r="B15"/>
  <c r="A15"/>
  <c r="E14"/>
  <c r="D14"/>
  <c r="C14"/>
  <c r="B14"/>
  <c r="A14"/>
  <c r="E13"/>
  <c r="D13"/>
  <c r="C13"/>
  <c r="B13"/>
  <c r="A13"/>
  <c r="E12"/>
  <c r="D12"/>
  <c r="C12"/>
  <c r="B12"/>
  <c r="A12"/>
  <c r="E11"/>
  <c r="D11"/>
  <c r="C11"/>
  <c r="B11"/>
  <c r="A11"/>
  <c r="E10"/>
  <c r="D10"/>
  <c r="C10"/>
  <c r="B10"/>
  <c r="A10"/>
  <c r="E9"/>
  <c r="D9"/>
  <c r="C9"/>
  <c r="B9"/>
  <c r="A9"/>
  <c r="F8"/>
  <c r="E8"/>
  <c r="D8"/>
  <c r="C8"/>
  <c r="B8"/>
  <c r="A8"/>
  <c r="G7"/>
  <c r="M7" s="1"/>
  <c r="E7"/>
  <c r="D7"/>
  <c r="C7"/>
  <c r="B7"/>
  <c r="A7"/>
  <c r="D13" i="4"/>
  <c r="D12"/>
  <c r="D11"/>
  <c r="D10"/>
  <c r="D9"/>
  <c r="D8"/>
  <c r="A9"/>
  <c r="A10" s="1"/>
  <c r="A11" s="1"/>
  <c r="A12" s="1"/>
  <c r="A13" s="1"/>
  <c r="A14" s="1"/>
  <c r="A15" s="1"/>
  <c r="A13" i="3"/>
  <c r="A17" s="1"/>
  <c r="A21" s="1"/>
  <c r="A25" s="1"/>
  <c r="A29" s="1"/>
  <c r="A14"/>
  <c r="A18" s="1"/>
  <c r="A22" s="1"/>
  <c r="A26" s="1"/>
  <c r="A30" s="1"/>
  <c r="A34" s="1"/>
  <c r="B10" i="2"/>
  <c r="C8"/>
  <c r="D8" s="1"/>
  <c r="B50" i="9" l="1"/>
  <c r="B111" i="13"/>
  <c r="A38" i="3"/>
  <c r="A65" i="6"/>
  <c r="A18" i="4"/>
  <c r="G10" i="2"/>
  <c r="H10"/>
  <c r="E10"/>
  <c r="I10"/>
  <c r="F10"/>
  <c r="J10"/>
  <c r="B11"/>
  <c r="B12" s="1"/>
  <c r="T8" i="6"/>
  <c r="K61" i="5"/>
  <c r="J61"/>
  <c r="H61"/>
  <c r="M61"/>
  <c r="I61"/>
  <c r="G62"/>
  <c r="I20" i="13"/>
  <c r="J19"/>
  <c r="K19" s="1"/>
  <c r="L19" s="1"/>
  <c r="C34"/>
  <c r="D33"/>
  <c r="A11" i="7"/>
  <c r="A78" i="13" s="1"/>
  <c r="A10" i="9"/>
  <c r="B11" i="7"/>
  <c r="B78" i="13" s="1"/>
  <c r="B10" i="9"/>
  <c r="I10" i="14"/>
  <c r="J10" s="1"/>
  <c r="G11" i="15"/>
  <c r="H11" s="1"/>
  <c r="I11" s="1"/>
  <c r="J11" s="1"/>
  <c r="G11" i="14"/>
  <c r="H11" s="1"/>
  <c r="C12" i="15"/>
  <c r="D12" s="1"/>
  <c r="C12" i="14"/>
  <c r="D12" s="1"/>
  <c r="A23" i="15"/>
  <c r="A23" i="14"/>
  <c r="B22" i="15"/>
  <c r="B22" i="14"/>
  <c r="J11" i="10"/>
  <c r="H12"/>
  <c r="I11"/>
  <c r="K11" s="1"/>
  <c r="L11" s="1"/>
  <c r="M11" s="1"/>
  <c r="T9" i="6"/>
  <c r="I9"/>
  <c r="V11"/>
  <c r="Z11"/>
  <c r="M11"/>
  <c r="R11"/>
  <c r="H11"/>
  <c r="X11"/>
  <c r="N11"/>
  <c r="L11"/>
  <c r="U11"/>
  <c r="Y11"/>
  <c r="AA11" s="1"/>
  <c r="Q11"/>
  <c r="D10"/>
  <c r="C11"/>
  <c r="F13"/>
  <c r="G12"/>
  <c r="T10"/>
  <c r="I10"/>
  <c r="C60" i="5"/>
  <c r="C61" s="1"/>
  <c r="C62" s="1"/>
  <c r="C63" s="1"/>
  <c r="I7"/>
  <c r="H7"/>
  <c r="F9"/>
  <c r="G8"/>
  <c r="M8" s="1"/>
  <c r="B9" i="4"/>
  <c r="B10" s="1"/>
  <c r="B11" s="1"/>
  <c r="B12" s="1"/>
  <c r="B13" s="1"/>
  <c r="B14" s="1"/>
  <c r="B15" s="1"/>
  <c r="C10" i="2"/>
  <c r="D10" s="1"/>
  <c r="C9"/>
  <c r="D9" s="1"/>
  <c r="A66" i="5" l="1"/>
  <c r="A20" i="7"/>
  <c r="A42" i="3"/>
  <c r="A69" i="6"/>
  <c r="A22" i="4"/>
  <c r="I12" i="2"/>
  <c r="E12"/>
  <c r="H12"/>
  <c r="B13"/>
  <c r="B14" s="1"/>
  <c r="G12"/>
  <c r="J12"/>
  <c r="F12"/>
  <c r="J11"/>
  <c r="F11"/>
  <c r="I11"/>
  <c r="E11"/>
  <c r="H11"/>
  <c r="G11"/>
  <c r="I62" i="5"/>
  <c r="K62"/>
  <c r="M62"/>
  <c r="H62"/>
  <c r="L62"/>
  <c r="F64" i="10"/>
  <c r="J62" i="5"/>
  <c r="J20" i="13"/>
  <c r="K20" s="1"/>
  <c r="L20" s="1"/>
  <c r="I21"/>
  <c r="C35"/>
  <c r="D34"/>
  <c r="B12" i="7"/>
  <c r="B79" i="13" s="1"/>
  <c r="B11" i="9"/>
  <c r="A12" i="7"/>
  <c r="A79" i="13" s="1"/>
  <c r="A11" i="9"/>
  <c r="G12" i="15"/>
  <c r="H12" s="1"/>
  <c r="I12" s="1"/>
  <c r="J12" s="1"/>
  <c r="G12" i="14"/>
  <c r="H12" s="1"/>
  <c r="I11"/>
  <c r="J11" s="1"/>
  <c r="B23" i="15"/>
  <c r="B23" i="14"/>
  <c r="A24" i="15"/>
  <c r="A24" i="14"/>
  <c r="C13" i="15"/>
  <c r="D13" s="1"/>
  <c r="C13" i="14"/>
  <c r="D13" s="1"/>
  <c r="I12" i="10"/>
  <c r="H13"/>
  <c r="J12"/>
  <c r="K12" s="1"/>
  <c r="L12" s="1"/>
  <c r="M12" s="1"/>
  <c r="F14" i="6"/>
  <c r="G13"/>
  <c r="D11"/>
  <c r="C12"/>
  <c r="T11"/>
  <c r="I11"/>
  <c r="V12"/>
  <c r="Z12"/>
  <c r="M12"/>
  <c r="R12"/>
  <c r="H12"/>
  <c r="U12"/>
  <c r="Q12"/>
  <c r="X12"/>
  <c r="Y12"/>
  <c r="AA12" s="1"/>
  <c r="N12"/>
  <c r="L12"/>
  <c r="H8" i="5"/>
  <c r="I8"/>
  <c r="F10"/>
  <c r="G9"/>
  <c r="M9" s="1"/>
  <c r="L7"/>
  <c r="J7"/>
  <c r="K7" s="1"/>
  <c r="C11" i="2"/>
  <c r="D11" s="1"/>
  <c r="I14" l="1"/>
  <c r="G14"/>
  <c r="H14"/>
  <c r="E14"/>
  <c r="F14"/>
  <c r="A46" i="3"/>
  <c r="A73" i="6"/>
  <c r="A26" i="4"/>
  <c r="A87" i="13"/>
  <c r="A66" i="10"/>
  <c r="A18" i="9"/>
  <c r="A24" i="7"/>
  <c r="A70" i="5"/>
  <c r="J14" i="2"/>
  <c r="H13"/>
  <c r="I13"/>
  <c r="J13"/>
  <c r="J21" i="13"/>
  <c r="K21" s="1"/>
  <c r="L21" s="1"/>
  <c r="I22"/>
  <c r="D35"/>
  <c r="C36"/>
  <c r="A13" i="7"/>
  <c r="A80" i="13" s="1"/>
  <c r="A12" i="9"/>
  <c r="B13" i="7"/>
  <c r="B80" i="13" s="1"/>
  <c r="B12" i="9"/>
  <c r="I12" i="14"/>
  <c r="J12" s="1"/>
  <c r="G13"/>
  <c r="H13" s="1"/>
  <c r="G13" i="15"/>
  <c r="H13" s="1"/>
  <c r="I13" s="1"/>
  <c r="J13" s="1"/>
  <c r="B24"/>
  <c r="B24" i="14"/>
  <c r="C14"/>
  <c r="D14" s="1"/>
  <c r="C14" i="15"/>
  <c r="D14" s="1"/>
  <c r="A25"/>
  <c r="A25" i="14"/>
  <c r="F7" i="15"/>
  <c r="F7" i="14"/>
  <c r="J13" i="10"/>
  <c r="K13" s="1"/>
  <c r="L13" s="1"/>
  <c r="M13" s="1"/>
  <c r="H14"/>
  <c r="I13"/>
  <c r="D12" i="6"/>
  <c r="C13"/>
  <c r="T12"/>
  <c r="I12"/>
  <c r="V13"/>
  <c r="Z13"/>
  <c r="M13"/>
  <c r="R13"/>
  <c r="H13"/>
  <c r="X13"/>
  <c r="N13"/>
  <c r="U13"/>
  <c r="L13"/>
  <c r="Y13"/>
  <c r="AA13" s="1"/>
  <c r="Q13"/>
  <c r="F15"/>
  <c r="G14"/>
  <c r="I9" i="5"/>
  <c r="H9"/>
  <c r="F11"/>
  <c r="G10"/>
  <c r="M10" s="1"/>
  <c r="L8"/>
  <c r="J8"/>
  <c r="K8" s="1"/>
  <c r="C12" i="2"/>
  <c r="D12" s="1"/>
  <c r="A70" i="10" l="1"/>
  <c r="A22" i="9"/>
  <c r="A91" i="13"/>
  <c r="A28" i="7"/>
  <c r="A74" i="5"/>
  <c r="A50" i="3"/>
  <c r="A77" i="6"/>
  <c r="A30" i="4"/>
  <c r="I23" i="13"/>
  <c r="J22"/>
  <c r="K22" s="1"/>
  <c r="L22" s="1"/>
  <c r="D36"/>
  <c r="C37"/>
  <c r="B14" i="7"/>
  <c r="B15" s="1"/>
  <c r="B13" i="9"/>
  <c r="A14" i="7"/>
  <c r="A15" s="1"/>
  <c r="A13" i="9"/>
  <c r="G14" i="15"/>
  <c r="H14" s="1"/>
  <c r="I14" s="1"/>
  <c r="J14" s="1"/>
  <c r="G14" i="14"/>
  <c r="H14" s="1"/>
  <c r="I13"/>
  <c r="J13" s="1"/>
  <c r="B25" i="15"/>
  <c r="B25" i="14"/>
  <c r="A26"/>
  <c r="C15" i="15"/>
  <c r="D15" s="1"/>
  <c r="C15" i="14"/>
  <c r="D15" s="1"/>
  <c r="F8" i="15"/>
  <c r="F8" i="14"/>
  <c r="I14" i="10"/>
  <c r="H15"/>
  <c r="J14"/>
  <c r="K14" s="1"/>
  <c r="L14" s="1"/>
  <c r="M14" s="1"/>
  <c r="G15" i="6"/>
  <c r="F16"/>
  <c r="D13"/>
  <c r="C14"/>
  <c r="V14"/>
  <c r="Z14"/>
  <c r="M14"/>
  <c r="R14"/>
  <c r="H14"/>
  <c r="U14"/>
  <c r="N14"/>
  <c r="Y14"/>
  <c r="AA14" s="1"/>
  <c r="Q14"/>
  <c r="X14"/>
  <c r="L14"/>
  <c r="T13"/>
  <c r="I13"/>
  <c r="I10" i="5"/>
  <c r="H10"/>
  <c r="F12"/>
  <c r="G11"/>
  <c r="M11" s="1"/>
  <c r="J9"/>
  <c r="K9" s="1"/>
  <c r="L9"/>
  <c r="D13" i="2"/>
  <c r="A32" i="7" l="1"/>
  <c r="A78" i="5"/>
  <c r="A74" i="10"/>
  <c r="A26" i="9"/>
  <c r="A54" i="3"/>
  <c r="A58" s="1"/>
  <c r="A81" i="6"/>
  <c r="A34" i="4"/>
  <c r="B82" i="13"/>
  <c r="B15" i="9"/>
  <c r="A82" i="13"/>
  <c r="A15" i="9"/>
  <c r="I24" i="13"/>
  <c r="J23"/>
  <c r="K23" s="1"/>
  <c r="L23" s="1"/>
  <c r="C38"/>
  <c r="D37"/>
  <c r="B14" i="9"/>
  <c r="B81" i="13"/>
  <c r="A14" i="9"/>
  <c r="A81" i="13"/>
  <c r="I14" i="14"/>
  <c r="J14" s="1"/>
  <c r="G15" i="15"/>
  <c r="H15" s="1"/>
  <c r="I15" s="1"/>
  <c r="J15" s="1"/>
  <c r="G15" i="14"/>
  <c r="H15" s="1"/>
  <c r="A26" i="15"/>
  <c r="A27" i="14"/>
  <c r="C16" i="15"/>
  <c r="D16" s="1"/>
  <c r="C16" i="14"/>
  <c r="D16" s="1"/>
  <c r="B26"/>
  <c r="F9" i="15"/>
  <c r="F9" i="14"/>
  <c r="H16" i="10"/>
  <c r="J15"/>
  <c r="K15" s="1"/>
  <c r="L15" s="1"/>
  <c r="M15" s="1"/>
  <c r="I15"/>
  <c r="D14" i="6"/>
  <c r="C15"/>
  <c r="G16"/>
  <c r="F17"/>
  <c r="T14"/>
  <c r="I14"/>
  <c r="Y15"/>
  <c r="AA15" s="1"/>
  <c r="L15"/>
  <c r="Q15"/>
  <c r="X15"/>
  <c r="U15"/>
  <c r="N15"/>
  <c r="Z15"/>
  <c r="R15"/>
  <c r="H15"/>
  <c r="V15"/>
  <c r="M15"/>
  <c r="I11" i="5"/>
  <c r="H11"/>
  <c r="F13"/>
  <c r="G12"/>
  <c r="M12" s="1"/>
  <c r="J10"/>
  <c r="K10" s="1"/>
  <c r="L10"/>
  <c r="B15" i="2"/>
  <c r="C14"/>
  <c r="D14" s="1"/>
  <c r="A89" i="6" l="1"/>
  <c r="A62" i="3"/>
  <c r="A42" i="4"/>
  <c r="A82" i="5"/>
  <c r="A36" i="7"/>
  <c r="A85" i="6"/>
  <c r="A38" i="4"/>
  <c r="A78" i="10"/>
  <c r="A30" i="9"/>
  <c r="H15" i="2"/>
  <c r="E15"/>
  <c r="I15"/>
  <c r="F15"/>
  <c r="J15"/>
  <c r="G15"/>
  <c r="B16"/>
  <c r="J24" i="13"/>
  <c r="K24" s="1"/>
  <c r="L24" s="1"/>
  <c r="I25"/>
  <c r="C39"/>
  <c r="D38"/>
  <c r="G16" i="15"/>
  <c r="H16" s="1"/>
  <c r="I16" s="1"/>
  <c r="J16" s="1"/>
  <c r="G16" i="14"/>
  <c r="H16" s="1"/>
  <c r="I15"/>
  <c r="J15" s="1"/>
  <c r="B27"/>
  <c r="B26" i="15"/>
  <c r="C17"/>
  <c r="D17" s="1"/>
  <c r="C17" i="14"/>
  <c r="D17" s="1"/>
  <c r="A28"/>
  <c r="A27" i="15"/>
  <c r="F10" i="14"/>
  <c r="F10" i="15"/>
  <c r="J16" i="10"/>
  <c r="H17"/>
  <c r="I16"/>
  <c r="K16" s="1"/>
  <c r="L16" s="1"/>
  <c r="M16" s="1"/>
  <c r="G17" i="6"/>
  <c r="F18"/>
  <c r="I15"/>
  <c r="T15"/>
  <c r="Y16"/>
  <c r="AA16" s="1"/>
  <c r="L16"/>
  <c r="Q16"/>
  <c r="X16"/>
  <c r="U16"/>
  <c r="N16"/>
  <c r="Z16"/>
  <c r="R16"/>
  <c r="M16"/>
  <c r="H16"/>
  <c r="V16"/>
  <c r="C16"/>
  <c r="D15"/>
  <c r="H12" i="5"/>
  <c r="I12"/>
  <c r="L11"/>
  <c r="J11"/>
  <c r="K11" s="1"/>
  <c r="F14"/>
  <c r="G13"/>
  <c r="M13" s="1"/>
  <c r="C15" i="2"/>
  <c r="D15" s="1"/>
  <c r="A90" i="5" l="1"/>
  <c r="A44" i="7"/>
  <c r="A66" i="3"/>
  <c r="A93" i="6"/>
  <c r="A46" i="4"/>
  <c r="A86" i="5"/>
  <c r="A40" i="7"/>
  <c r="A82" i="10"/>
  <c r="A34" i="9"/>
  <c r="A95" i="13"/>
  <c r="C16" i="2"/>
  <c r="D16" s="1"/>
  <c r="F16"/>
  <c r="J16"/>
  <c r="G16"/>
  <c r="H16"/>
  <c r="E16"/>
  <c r="I16"/>
  <c r="B17"/>
  <c r="C17"/>
  <c r="D17" s="1"/>
  <c r="J25" i="13"/>
  <c r="K25" s="1"/>
  <c r="L25" s="1"/>
  <c r="I26"/>
  <c r="D39"/>
  <c r="C40"/>
  <c r="I16" i="14"/>
  <c r="J16" s="1"/>
  <c r="G17" i="15"/>
  <c r="H17" s="1"/>
  <c r="I17" s="1"/>
  <c r="J17" s="1"/>
  <c r="G17" i="14"/>
  <c r="H17" s="1"/>
  <c r="B28"/>
  <c r="B27" i="15"/>
  <c r="A29" i="14"/>
  <c r="A28" i="15"/>
  <c r="C18" i="14"/>
  <c r="D18" s="1"/>
  <c r="C18" i="15"/>
  <c r="D18" s="1"/>
  <c r="F11"/>
  <c r="F11" i="14"/>
  <c r="H18" i="10"/>
  <c r="J17"/>
  <c r="K17" s="1"/>
  <c r="L17" s="1"/>
  <c r="M17" s="1"/>
  <c r="I17"/>
  <c r="C17" i="6"/>
  <c r="D16"/>
  <c r="T16"/>
  <c r="I16"/>
  <c r="G18"/>
  <c r="F19"/>
  <c r="Z17"/>
  <c r="M17"/>
  <c r="R17"/>
  <c r="H17"/>
  <c r="Y17"/>
  <c r="AA17" s="1"/>
  <c r="L17"/>
  <c r="Q17"/>
  <c r="X17"/>
  <c r="N17"/>
  <c r="V17"/>
  <c r="U17"/>
  <c r="F15" i="5"/>
  <c r="G14"/>
  <c r="M14" s="1"/>
  <c r="L12"/>
  <c r="J12"/>
  <c r="K12" s="1"/>
  <c r="I13"/>
  <c r="H13"/>
  <c r="A50" i="4" l="1"/>
  <c r="A70" i="3"/>
  <c r="A42" i="9"/>
  <c r="A103" i="13"/>
  <c r="A90" i="10"/>
  <c r="A48" i="7"/>
  <c r="A94" i="5"/>
  <c r="A38" i="9"/>
  <c r="A86" i="10"/>
  <c r="A99" i="13"/>
  <c r="H17" i="2"/>
  <c r="E17"/>
  <c r="I17"/>
  <c r="F17"/>
  <c r="J17"/>
  <c r="G17"/>
  <c r="D40" i="13"/>
  <c r="C41"/>
  <c r="I27"/>
  <c r="J26"/>
  <c r="K26" s="1"/>
  <c r="L26" s="1"/>
  <c r="G18" i="15"/>
  <c r="H18" s="1"/>
  <c r="I18" s="1"/>
  <c r="J18" s="1"/>
  <c r="G18" i="14"/>
  <c r="H18" s="1"/>
  <c r="I17"/>
  <c r="J17" s="1"/>
  <c r="C19" i="15"/>
  <c r="D19" s="1"/>
  <c r="C19" i="14"/>
  <c r="D19" s="1"/>
  <c r="A30"/>
  <c r="A29" i="15"/>
  <c r="B29" i="14"/>
  <c r="B28" i="15"/>
  <c r="F12" i="14"/>
  <c r="F12" i="15"/>
  <c r="H19" i="10"/>
  <c r="I18"/>
  <c r="J18"/>
  <c r="K18" s="1"/>
  <c r="L18" s="1"/>
  <c r="M18" s="1"/>
  <c r="I17" i="6"/>
  <c r="T17"/>
  <c r="G19"/>
  <c r="F20"/>
  <c r="Z18"/>
  <c r="M18"/>
  <c r="R18"/>
  <c r="H18"/>
  <c r="Y18"/>
  <c r="AA18" s="1"/>
  <c r="L18"/>
  <c r="Q18"/>
  <c r="U18"/>
  <c r="X18"/>
  <c r="V18"/>
  <c r="N18"/>
  <c r="C18"/>
  <c r="D17"/>
  <c r="J13" i="5"/>
  <c r="K13" s="1"/>
  <c r="L13"/>
  <c r="I14"/>
  <c r="H14"/>
  <c r="F16"/>
  <c r="G15"/>
  <c r="M15" s="1"/>
  <c r="C9" i="4"/>
  <c r="A54" l="1"/>
  <c r="A102" i="5" s="1"/>
  <c r="A74" i="3"/>
  <c r="A78" s="1"/>
  <c r="A82" s="1"/>
  <c r="A86" s="1"/>
  <c r="B20" i="2"/>
  <c r="A46" i="9"/>
  <c r="A107" i="13"/>
  <c r="A52" i="7"/>
  <c r="A98" i="5"/>
  <c r="C18" i="2"/>
  <c r="D18" s="1"/>
  <c r="I28" i="13"/>
  <c r="J27"/>
  <c r="K27" s="1"/>
  <c r="L27" s="1"/>
  <c r="C42"/>
  <c r="D41"/>
  <c r="I18" i="14"/>
  <c r="J18" s="1"/>
  <c r="G19"/>
  <c r="H19" s="1"/>
  <c r="G19" i="15"/>
  <c r="H19" s="1"/>
  <c r="I19" s="1"/>
  <c r="J19" s="1"/>
  <c r="B29"/>
  <c r="B30" i="14"/>
  <c r="A30" i="15"/>
  <c r="A31" i="14"/>
  <c r="C20" i="15"/>
  <c r="D20" s="1"/>
  <c r="C20" i="14"/>
  <c r="D20" s="1"/>
  <c r="F13" i="15"/>
  <c r="F13" i="14"/>
  <c r="G71" i="13"/>
  <c r="F71"/>
  <c r="H20" i="10"/>
  <c r="J19"/>
  <c r="K19" s="1"/>
  <c r="L19" s="1"/>
  <c r="M19" s="1"/>
  <c r="I19"/>
  <c r="C19" i="6"/>
  <c r="D18"/>
  <c r="T18"/>
  <c r="I18"/>
  <c r="Z19"/>
  <c r="M19"/>
  <c r="R19"/>
  <c r="H19"/>
  <c r="Y19"/>
  <c r="AA19" s="1"/>
  <c r="L19"/>
  <c r="Q19"/>
  <c r="X19"/>
  <c r="N19"/>
  <c r="V19"/>
  <c r="U19"/>
  <c r="G20"/>
  <c r="F21"/>
  <c r="F17" i="5"/>
  <c r="G16"/>
  <c r="M16" s="1"/>
  <c r="J14"/>
  <c r="K14" s="1"/>
  <c r="L14"/>
  <c r="I15"/>
  <c r="H15"/>
  <c r="C10" i="4"/>
  <c r="E9"/>
  <c r="G20" i="2" l="1"/>
  <c r="I20"/>
  <c r="C20"/>
  <c r="D20" s="1"/>
  <c r="E20"/>
  <c r="J20"/>
  <c r="H20"/>
  <c r="B21"/>
  <c r="B22" s="1"/>
  <c r="F20"/>
  <c r="A111" i="13"/>
  <c r="A50" i="9"/>
  <c r="C43" i="13"/>
  <c r="D42"/>
  <c r="J28"/>
  <c r="K28" s="1"/>
  <c r="L28" s="1"/>
  <c r="I29"/>
  <c r="G73"/>
  <c r="G75" s="1"/>
  <c r="G77" s="1"/>
  <c r="F75"/>
  <c r="G20" i="14"/>
  <c r="H20" s="1"/>
  <c r="G20" i="15"/>
  <c r="H20" s="1"/>
  <c r="I20" s="1"/>
  <c r="J20" s="1"/>
  <c r="I19" i="14"/>
  <c r="J19" s="1"/>
  <c r="A31" i="15"/>
  <c r="A32" i="14"/>
  <c r="C21"/>
  <c r="D21" s="1"/>
  <c r="C21" i="15"/>
  <c r="D21" s="1"/>
  <c r="B30"/>
  <c r="B31" i="14"/>
  <c r="F14" i="15"/>
  <c r="F14" i="14"/>
  <c r="H21" i="10"/>
  <c r="J20"/>
  <c r="K20" s="1"/>
  <c r="L20" s="1"/>
  <c r="M20" s="1"/>
  <c r="I20"/>
  <c r="I19" i="6"/>
  <c r="T19"/>
  <c r="Z20"/>
  <c r="M20"/>
  <c r="R20"/>
  <c r="H20"/>
  <c r="Y20"/>
  <c r="AA20" s="1"/>
  <c r="L20"/>
  <c r="Q20"/>
  <c r="U20"/>
  <c r="V20"/>
  <c r="N20"/>
  <c r="X20"/>
  <c r="G21"/>
  <c r="F22"/>
  <c r="C20"/>
  <c r="D19"/>
  <c r="F18" i="5"/>
  <c r="G17"/>
  <c r="M17" s="1"/>
  <c r="L15"/>
  <c r="J15"/>
  <c r="K15" s="1"/>
  <c r="H16"/>
  <c r="I16"/>
  <c r="C11" i="4"/>
  <c r="E10"/>
  <c r="I22" i="2" l="1"/>
  <c r="F22"/>
  <c r="B23"/>
  <c r="J22"/>
  <c r="H22"/>
  <c r="E22"/>
  <c r="G22"/>
  <c r="C22"/>
  <c r="D22" s="1"/>
  <c r="J21"/>
  <c r="I21"/>
  <c r="E21"/>
  <c r="F21"/>
  <c r="H21"/>
  <c r="C21"/>
  <c r="D21" s="1"/>
  <c r="G21"/>
  <c r="G78" i="13"/>
  <c r="J29"/>
  <c r="K29" s="1"/>
  <c r="L29" s="1"/>
  <c r="I30"/>
  <c r="C44"/>
  <c r="D43"/>
  <c r="I20" i="14"/>
  <c r="J20" s="1"/>
  <c r="G21" i="15"/>
  <c r="H21" s="1"/>
  <c r="I21" s="1"/>
  <c r="J21" s="1"/>
  <c r="G21" i="14"/>
  <c r="H21" s="1"/>
  <c r="B32"/>
  <c r="B31" i="15"/>
  <c r="C22"/>
  <c r="D22" s="1"/>
  <c r="C22" i="14"/>
  <c r="D22" s="1"/>
  <c r="A33"/>
  <c r="A32" i="15"/>
  <c r="F15"/>
  <c r="F15" i="14"/>
  <c r="H22" i="10"/>
  <c r="J21"/>
  <c r="K21" s="1"/>
  <c r="L21" s="1"/>
  <c r="M21" s="1"/>
  <c r="I21"/>
  <c r="H23"/>
  <c r="G22" i="6"/>
  <c r="F23"/>
  <c r="Z21"/>
  <c r="M21"/>
  <c r="R21"/>
  <c r="H21"/>
  <c r="Y21"/>
  <c r="AA21" s="1"/>
  <c r="L21"/>
  <c r="Q21"/>
  <c r="X21"/>
  <c r="N21"/>
  <c r="U21"/>
  <c r="V21"/>
  <c r="T20"/>
  <c r="I20"/>
  <c r="C21"/>
  <c r="D20"/>
  <c r="L16" i="5"/>
  <c r="J16"/>
  <c r="K16" s="1"/>
  <c r="F19"/>
  <c r="G18"/>
  <c r="M18" s="1"/>
  <c r="I17"/>
  <c r="H17"/>
  <c r="C12" i="4"/>
  <c r="E11"/>
  <c r="B24" i="2" l="1"/>
  <c r="H23"/>
  <c r="F23"/>
  <c r="G23"/>
  <c r="I23"/>
  <c r="C23"/>
  <c r="D23" s="1"/>
  <c r="E23"/>
  <c r="J23"/>
  <c r="D44" i="13"/>
  <c r="C45"/>
  <c r="I31"/>
  <c r="J30"/>
  <c r="K30" s="1"/>
  <c r="L30" s="1"/>
  <c r="I21" i="14"/>
  <c r="J21" s="1"/>
  <c r="G22"/>
  <c r="H22" s="1"/>
  <c r="G22" i="15"/>
  <c r="H22" s="1"/>
  <c r="I22" s="1"/>
  <c r="J22" s="1"/>
  <c r="C23"/>
  <c r="D23" s="1"/>
  <c r="C23" i="14"/>
  <c r="D23" s="1"/>
  <c r="B32" i="15"/>
  <c r="B33" i="14"/>
  <c r="A34"/>
  <c r="A33" i="15"/>
  <c r="F16"/>
  <c r="F16" i="14"/>
  <c r="H24" i="10"/>
  <c r="J23"/>
  <c r="K23" s="1"/>
  <c r="L23" s="1"/>
  <c r="M23" s="1"/>
  <c r="I23"/>
  <c r="I22"/>
  <c r="J22"/>
  <c r="K22" s="1"/>
  <c r="L22" s="1"/>
  <c r="M22" s="1"/>
  <c r="I21" i="6"/>
  <c r="T21"/>
  <c r="G23"/>
  <c r="F24"/>
  <c r="C22"/>
  <c r="D21"/>
  <c r="Z22"/>
  <c r="M22"/>
  <c r="R22"/>
  <c r="H22"/>
  <c r="Y22"/>
  <c r="AA22" s="1"/>
  <c r="L22"/>
  <c r="Q22"/>
  <c r="U22"/>
  <c r="N22"/>
  <c r="X22"/>
  <c r="V22"/>
  <c r="I18" i="5"/>
  <c r="H18"/>
  <c r="F20"/>
  <c r="G19"/>
  <c r="M19" s="1"/>
  <c r="J17"/>
  <c r="K17" s="1"/>
  <c r="L17"/>
  <c r="C13" i="4"/>
  <c r="E12"/>
  <c r="J24" i="2" l="1"/>
  <c r="G24"/>
  <c r="E24"/>
  <c r="I24"/>
  <c r="H24"/>
  <c r="C24"/>
  <c r="D24" s="1"/>
  <c r="F24"/>
  <c r="I32" i="13"/>
  <c r="J31"/>
  <c r="K31" s="1"/>
  <c r="L31" s="1"/>
  <c r="D45"/>
  <c r="C46"/>
  <c r="E13" i="4"/>
  <c r="C14"/>
  <c r="G23" i="15"/>
  <c r="H23" s="1"/>
  <c r="I23" s="1"/>
  <c r="J23" s="1"/>
  <c r="G23" i="14"/>
  <c r="H23" s="1"/>
  <c r="I22"/>
  <c r="J22" s="1"/>
  <c r="A34" i="15"/>
  <c r="A35" i="14"/>
  <c r="B34"/>
  <c r="B33" i="15"/>
  <c r="C24"/>
  <c r="D24" s="1"/>
  <c r="C24" i="14"/>
  <c r="D24" s="1"/>
  <c r="F17" i="15"/>
  <c r="F17" i="14"/>
  <c r="J24" i="10"/>
  <c r="K24" s="1"/>
  <c r="L24" s="1"/>
  <c r="M24" s="1"/>
  <c r="H25"/>
  <c r="I24"/>
  <c r="G24" i="6"/>
  <c r="F25"/>
  <c r="Z23"/>
  <c r="M23"/>
  <c r="R23"/>
  <c r="H23"/>
  <c r="Y23"/>
  <c r="AA23" s="1"/>
  <c r="L23"/>
  <c r="Q23"/>
  <c r="X23"/>
  <c r="N23"/>
  <c r="V23"/>
  <c r="U23"/>
  <c r="T22"/>
  <c r="I22"/>
  <c r="C23"/>
  <c r="D22"/>
  <c r="I19" i="5"/>
  <c r="H19"/>
  <c r="F21"/>
  <c r="G20"/>
  <c r="M20" s="1"/>
  <c r="J18"/>
  <c r="K18" s="1"/>
  <c r="L18"/>
  <c r="C47" i="13" l="1"/>
  <c r="D46"/>
  <c r="J32"/>
  <c r="K32" s="1"/>
  <c r="L32" s="1"/>
  <c r="I34"/>
  <c r="C15" i="4"/>
  <c r="E14"/>
  <c r="I23" i="14"/>
  <c r="J23" s="1"/>
  <c r="G24"/>
  <c r="H24" s="1"/>
  <c r="G24" i="15"/>
  <c r="H24" s="1"/>
  <c r="I24" s="1"/>
  <c r="J24" s="1"/>
  <c r="A35"/>
  <c r="A36" i="14"/>
  <c r="B34" i="15"/>
  <c r="B35" i="14"/>
  <c r="C25" i="15"/>
  <c r="D25" s="1"/>
  <c r="C25" i="14"/>
  <c r="D25" s="1"/>
  <c r="F18" i="15"/>
  <c r="F18" i="14"/>
  <c r="H26" i="10"/>
  <c r="J25"/>
  <c r="K25" s="1"/>
  <c r="L25" s="1"/>
  <c r="M25" s="1"/>
  <c r="I25"/>
  <c r="I23" i="6"/>
  <c r="T23"/>
  <c r="G25"/>
  <c r="F26"/>
  <c r="C24"/>
  <c r="D23"/>
  <c r="Z24"/>
  <c r="M24"/>
  <c r="R24"/>
  <c r="H24"/>
  <c r="Y24"/>
  <c r="AA24" s="1"/>
  <c r="L24"/>
  <c r="Q24"/>
  <c r="U24"/>
  <c r="X24"/>
  <c r="N24"/>
  <c r="V24"/>
  <c r="H20" i="5"/>
  <c r="I20"/>
  <c r="F22"/>
  <c r="G21"/>
  <c r="M21" s="1"/>
  <c r="L19"/>
  <c r="J19"/>
  <c r="K19" s="1"/>
  <c r="E15" i="4" l="1"/>
  <c r="I36" i="13"/>
  <c r="J34"/>
  <c r="K34" s="1"/>
  <c r="L34" s="1"/>
  <c r="D47"/>
  <c r="C48"/>
  <c r="G25" i="15"/>
  <c r="H25" s="1"/>
  <c r="I25" s="1"/>
  <c r="J25" s="1"/>
  <c r="G25" i="14"/>
  <c r="H25" s="1"/>
  <c r="I24"/>
  <c r="J24" s="1"/>
  <c r="A36" i="15"/>
  <c r="A37" i="14"/>
  <c r="C26"/>
  <c r="D26" s="1"/>
  <c r="B35" i="15"/>
  <c r="B36" i="14"/>
  <c r="F19" i="15"/>
  <c r="F19" i="14"/>
  <c r="H27" i="10"/>
  <c r="I26"/>
  <c r="J26"/>
  <c r="K26" s="1"/>
  <c r="L26" s="1"/>
  <c r="M26" s="1"/>
  <c r="Z25" i="6"/>
  <c r="M25"/>
  <c r="R25"/>
  <c r="H25"/>
  <c r="Y25"/>
  <c r="AA25" s="1"/>
  <c r="L25"/>
  <c r="Q25"/>
  <c r="X25"/>
  <c r="N25"/>
  <c r="U25"/>
  <c r="V25"/>
  <c r="T24"/>
  <c r="I24"/>
  <c r="G26"/>
  <c r="F27"/>
  <c r="C25"/>
  <c r="D24"/>
  <c r="L20" i="5"/>
  <c r="J20"/>
  <c r="K20" s="1"/>
  <c r="H21"/>
  <c r="I21"/>
  <c r="F23"/>
  <c r="G22"/>
  <c r="M22" s="1"/>
  <c r="E17" i="4" l="1"/>
  <c r="D48" i="13"/>
  <c r="C49"/>
  <c r="J36"/>
  <c r="K36" s="1"/>
  <c r="L36" s="1"/>
  <c r="I37"/>
  <c r="I25" i="14"/>
  <c r="J25" s="1"/>
  <c r="G26"/>
  <c r="H26" s="1"/>
  <c r="B36" i="15"/>
  <c r="B37" i="14"/>
  <c r="C27"/>
  <c r="D27" s="1"/>
  <c r="C26" i="15"/>
  <c r="D26" s="1"/>
  <c r="A37"/>
  <c r="A38" i="14"/>
  <c r="F20"/>
  <c r="F20" i="15"/>
  <c r="H28" i="10"/>
  <c r="J27"/>
  <c r="K27" s="1"/>
  <c r="L27" s="1"/>
  <c r="M27" s="1"/>
  <c r="I27"/>
  <c r="H27" i="6"/>
  <c r="G27"/>
  <c r="F28"/>
  <c r="Z26"/>
  <c r="M26"/>
  <c r="R26"/>
  <c r="H26"/>
  <c r="Y26"/>
  <c r="AA26" s="1"/>
  <c r="L26"/>
  <c r="Q26"/>
  <c r="U26"/>
  <c r="N26"/>
  <c r="X26"/>
  <c r="V26"/>
  <c r="C26"/>
  <c r="D25"/>
  <c r="I25"/>
  <c r="T25"/>
  <c r="L21" i="5"/>
  <c r="J21"/>
  <c r="K21" s="1"/>
  <c r="G23"/>
  <c r="M23" s="1"/>
  <c r="F24"/>
  <c r="I22"/>
  <c r="H22"/>
  <c r="J37" i="13" l="1"/>
  <c r="K37" s="1"/>
  <c r="L37" s="1"/>
  <c r="I38"/>
  <c r="D49"/>
  <c r="C50"/>
  <c r="G26" i="15"/>
  <c r="H26" s="1"/>
  <c r="I26" s="1"/>
  <c r="J26" s="1"/>
  <c r="G27" i="14"/>
  <c r="H27" s="1"/>
  <c r="I26"/>
  <c r="J26" s="1"/>
  <c r="A38" i="15"/>
  <c r="A39" i="14"/>
  <c r="C28"/>
  <c r="D28" s="1"/>
  <c r="C27" i="15"/>
  <c r="D27" s="1"/>
  <c r="B37"/>
  <c r="B38" i="14"/>
  <c r="F21"/>
  <c r="F21" i="15"/>
  <c r="H29" i="10"/>
  <c r="I28"/>
  <c r="K28" s="1"/>
  <c r="L28" s="1"/>
  <c r="M28" s="1"/>
  <c r="C27" i="6"/>
  <c r="D26"/>
  <c r="T26"/>
  <c r="I26"/>
  <c r="H28"/>
  <c r="G28"/>
  <c r="F29"/>
  <c r="Z27"/>
  <c r="M27"/>
  <c r="R27"/>
  <c r="Y27"/>
  <c r="AA27" s="1"/>
  <c r="L27"/>
  <c r="Q27"/>
  <c r="X27"/>
  <c r="N27"/>
  <c r="V27"/>
  <c r="U27"/>
  <c r="I27"/>
  <c r="T27"/>
  <c r="H23" i="5"/>
  <c r="I23"/>
  <c r="J22"/>
  <c r="K22" s="1"/>
  <c r="L22"/>
  <c r="F25"/>
  <c r="G24"/>
  <c r="M24" s="1"/>
  <c r="I39" i="13" l="1"/>
  <c r="J38"/>
  <c r="K38" s="1"/>
  <c r="L38" s="1"/>
  <c r="C51"/>
  <c r="D50"/>
  <c r="I27" i="14"/>
  <c r="J27" s="1"/>
  <c r="G27" i="15"/>
  <c r="H27" s="1"/>
  <c r="I27" s="1"/>
  <c r="J27" s="1"/>
  <c r="K27" s="1"/>
  <c r="G28" i="14"/>
  <c r="H28" s="1"/>
  <c r="B38" i="15"/>
  <c r="B39" i="14"/>
  <c r="C28" i="15"/>
  <c r="D28" s="1"/>
  <c r="C29" i="14"/>
  <c r="D29" s="1"/>
  <c r="A39" i="15"/>
  <c r="A40" i="14"/>
  <c r="F22"/>
  <c r="F22" i="15"/>
  <c r="I29" i="10"/>
  <c r="H30"/>
  <c r="J29"/>
  <c r="K29" s="1"/>
  <c r="L29" s="1"/>
  <c r="M29" s="1"/>
  <c r="H29" i="6"/>
  <c r="G29"/>
  <c r="F30"/>
  <c r="Z28"/>
  <c r="M28"/>
  <c r="R28"/>
  <c r="Y28"/>
  <c r="AA28" s="1"/>
  <c r="L28"/>
  <c r="Q28"/>
  <c r="U28"/>
  <c r="X28"/>
  <c r="N28"/>
  <c r="V28"/>
  <c r="T28"/>
  <c r="I28"/>
  <c r="C28"/>
  <c r="D27"/>
  <c r="F26" i="5"/>
  <c r="G25"/>
  <c r="M25" s="1"/>
  <c r="J23"/>
  <c r="K23" s="1"/>
  <c r="L23"/>
  <c r="I24"/>
  <c r="H24"/>
  <c r="D51" i="13" l="1"/>
  <c r="C52"/>
  <c r="I40"/>
  <c r="J39"/>
  <c r="K39" s="1"/>
  <c r="L39" s="1"/>
  <c r="G28" i="15"/>
  <c r="H28" s="1"/>
  <c r="I28" s="1"/>
  <c r="J28" s="1"/>
  <c r="K28" s="1"/>
  <c r="G29" i="14"/>
  <c r="H29" s="1"/>
  <c r="I28"/>
  <c r="J28" s="1"/>
  <c r="A40" i="15"/>
  <c r="A41" i="14"/>
  <c r="C30"/>
  <c r="D30" s="1"/>
  <c r="C29" i="15"/>
  <c r="D29" s="1"/>
  <c r="B39"/>
  <c r="B40" i="14"/>
  <c r="F23" i="15"/>
  <c r="F23" i="14"/>
  <c r="H31" i="10"/>
  <c r="I30"/>
  <c r="K30" s="1"/>
  <c r="L30" s="1"/>
  <c r="M30" s="1"/>
  <c r="H30" i="6"/>
  <c r="G30"/>
  <c r="F31"/>
  <c r="Z29"/>
  <c r="M29"/>
  <c r="R29"/>
  <c r="Y29"/>
  <c r="AA29" s="1"/>
  <c r="L29"/>
  <c r="Q29"/>
  <c r="X29"/>
  <c r="N29"/>
  <c r="U29"/>
  <c r="V29"/>
  <c r="C29"/>
  <c r="D28"/>
  <c r="I29"/>
  <c r="T29"/>
  <c r="F27" i="5"/>
  <c r="G26"/>
  <c r="M26" s="1"/>
  <c r="L24"/>
  <c r="J24"/>
  <c r="K24" s="1"/>
  <c r="H25"/>
  <c r="I25"/>
  <c r="I41" i="13" l="1"/>
  <c r="J40"/>
  <c r="K40" s="1"/>
  <c r="L40" s="1"/>
  <c r="D52"/>
  <c r="C53"/>
  <c r="I29" i="14"/>
  <c r="J29" s="1"/>
  <c r="G29" i="15"/>
  <c r="H29" s="1"/>
  <c r="I29" s="1"/>
  <c r="J29" s="1"/>
  <c r="K29" s="1"/>
  <c r="G30" i="14"/>
  <c r="H30" s="1"/>
  <c r="A41" i="15"/>
  <c r="A42" i="14"/>
  <c r="C30" i="15"/>
  <c r="D30" s="1"/>
  <c r="C31" i="14"/>
  <c r="D31" s="1"/>
  <c r="B40" i="15"/>
  <c r="B41" i="14"/>
  <c r="F24"/>
  <c r="F24" i="15"/>
  <c r="H32" i="10"/>
  <c r="I31"/>
  <c r="K31" s="1"/>
  <c r="L31" s="1"/>
  <c r="M31" s="1"/>
  <c r="H31" i="6"/>
  <c r="G31"/>
  <c r="F32"/>
  <c r="C30"/>
  <c r="D29"/>
  <c r="Z30"/>
  <c r="M30"/>
  <c r="R30"/>
  <c r="Y30"/>
  <c r="AA30" s="1"/>
  <c r="L30"/>
  <c r="Q30"/>
  <c r="U30"/>
  <c r="N30"/>
  <c r="X30"/>
  <c r="V30"/>
  <c r="T30"/>
  <c r="I30"/>
  <c r="I26" i="5"/>
  <c r="H26"/>
  <c r="L25"/>
  <c r="J25"/>
  <c r="K25" s="1"/>
  <c r="G27"/>
  <c r="M27" s="1"/>
  <c r="F28"/>
  <c r="D53" i="13" l="1"/>
  <c r="C54"/>
  <c r="J41"/>
  <c r="K41" s="1"/>
  <c r="L41" s="1"/>
  <c r="I42"/>
  <c r="G30" i="15"/>
  <c r="H30" s="1"/>
  <c r="I30" s="1"/>
  <c r="J30" s="1"/>
  <c r="K30" s="1"/>
  <c r="G31" i="14"/>
  <c r="H31" s="1"/>
  <c r="I30"/>
  <c r="J30" s="1"/>
  <c r="B41" i="15"/>
  <c r="B42" i="14"/>
  <c r="A42" i="15"/>
  <c r="A43" i="14"/>
  <c r="C31" i="15"/>
  <c r="D31" s="1"/>
  <c r="C32" i="14"/>
  <c r="D32" s="1"/>
  <c r="F25" i="15"/>
  <c r="F25" i="14"/>
  <c r="I32" i="10"/>
  <c r="H33"/>
  <c r="C31" i="6"/>
  <c r="D30"/>
  <c r="H32"/>
  <c r="G32"/>
  <c r="F33"/>
  <c r="Z31"/>
  <c r="M31"/>
  <c r="R31"/>
  <c r="Y31"/>
  <c r="AA31" s="1"/>
  <c r="L31"/>
  <c r="Q31"/>
  <c r="X31"/>
  <c r="N31"/>
  <c r="V31"/>
  <c r="U31"/>
  <c r="I31"/>
  <c r="T31"/>
  <c r="F29" i="5"/>
  <c r="G28"/>
  <c r="J26"/>
  <c r="K26" s="1"/>
  <c r="L26"/>
  <c r="H27"/>
  <c r="I27"/>
  <c r="I43" i="13" l="1"/>
  <c r="J42"/>
  <c r="K42" s="1"/>
  <c r="L42" s="1"/>
  <c r="C55"/>
  <c r="D54"/>
  <c r="G32" i="14"/>
  <c r="H32" s="1"/>
  <c r="G31" i="15"/>
  <c r="H31" s="1"/>
  <c r="I31" s="1"/>
  <c r="J31" s="1"/>
  <c r="K31" s="1"/>
  <c r="I31" i="14"/>
  <c r="J31" s="1"/>
  <c r="C33"/>
  <c r="D33" s="1"/>
  <c r="C32" i="15"/>
  <c r="D32" s="1"/>
  <c r="A43"/>
  <c r="A44" i="14"/>
  <c r="B42" i="15"/>
  <c r="B43" i="14"/>
  <c r="F26"/>
  <c r="I33" i="10"/>
  <c r="L33" s="1"/>
  <c r="M33" s="1"/>
  <c r="H34"/>
  <c r="K32"/>
  <c r="L32" s="1"/>
  <c r="M32" s="1"/>
  <c r="J32"/>
  <c r="Z32" i="6"/>
  <c r="M32"/>
  <c r="R32"/>
  <c r="Y32"/>
  <c r="AA32" s="1"/>
  <c r="L32"/>
  <c r="Q32"/>
  <c r="U32"/>
  <c r="X32"/>
  <c r="N32"/>
  <c r="V32"/>
  <c r="T32"/>
  <c r="I32"/>
  <c r="H33"/>
  <c r="G33"/>
  <c r="F34"/>
  <c r="C32"/>
  <c r="D31"/>
  <c r="J27" i="5"/>
  <c r="K27" s="1"/>
  <c r="L27"/>
  <c r="F30"/>
  <c r="G29"/>
  <c r="J28"/>
  <c r="H28"/>
  <c r="M28" s="1"/>
  <c r="K28" s="1"/>
  <c r="L28" s="1"/>
  <c r="I28" s="1"/>
  <c r="C56" i="13" l="1"/>
  <c r="D55"/>
  <c r="I45"/>
  <c r="J43"/>
  <c r="K43" s="1"/>
  <c r="L43" s="1"/>
  <c r="I32" i="14"/>
  <c r="J32" s="1"/>
  <c r="G33"/>
  <c r="H33" s="1"/>
  <c r="G32" i="15"/>
  <c r="H32" s="1"/>
  <c r="I32" s="1"/>
  <c r="J32" s="1"/>
  <c r="K32" s="1"/>
  <c r="A45" i="14"/>
  <c r="A44" i="15"/>
  <c r="C34" i="14"/>
  <c r="D34" s="1"/>
  <c r="C33" i="15"/>
  <c r="D33" s="1"/>
  <c r="B43"/>
  <c r="B44" i="14"/>
  <c r="F27"/>
  <c r="F26" i="15"/>
  <c r="H35" i="10"/>
  <c r="I34"/>
  <c r="C33" i="6"/>
  <c r="D32"/>
  <c r="H34"/>
  <c r="G34"/>
  <c r="F35"/>
  <c r="Z33"/>
  <c r="M33"/>
  <c r="R33"/>
  <c r="Y33"/>
  <c r="AA33" s="1"/>
  <c r="L33"/>
  <c r="Q33"/>
  <c r="X33"/>
  <c r="N33"/>
  <c r="U33"/>
  <c r="V33"/>
  <c r="I33"/>
  <c r="T33"/>
  <c r="H29" i="5"/>
  <c r="M29" s="1"/>
  <c r="K29" s="1"/>
  <c r="L29" s="1"/>
  <c r="I29" s="1"/>
  <c r="J29"/>
  <c r="F31"/>
  <c r="G30"/>
  <c r="J45" i="13" l="1"/>
  <c r="K45" s="1"/>
  <c r="L45" s="1"/>
  <c r="I46"/>
  <c r="C57"/>
  <c r="D56"/>
  <c r="I33" i="14"/>
  <c r="J33" s="1"/>
  <c r="B44" i="15"/>
  <c r="B45" i="14"/>
  <c r="A46"/>
  <c r="A45" i="15"/>
  <c r="C34"/>
  <c r="D34" s="1"/>
  <c r="C35" i="14"/>
  <c r="D35" s="1"/>
  <c r="F27" i="15"/>
  <c r="F28" i="14"/>
  <c r="K34" i="10"/>
  <c r="J34"/>
  <c r="I35"/>
  <c r="K35" s="1"/>
  <c r="L35" s="1"/>
  <c r="M35" s="1"/>
  <c r="H36"/>
  <c r="Z34" i="6"/>
  <c r="M34"/>
  <c r="R34"/>
  <c r="Y34"/>
  <c r="AA34" s="1"/>
  <c r="L34"/>
  <c r="Q34"/>
  <c r="U34"/>
  <c r="N34"/>
  <c r="X34"/>
  <c r="V34"/>
  <c r="T34"/>
  <c r="I34"/>
  <c r="H35"/>
  <c r="G35"/>
  <c r="F36"/>
  <c r="C34"/>
  <c r="D33"/>
  <c r="H30" i="5"/>
  <c r="M30" s="1"/>
  <c r="K30" s="1"/>
  <c r="L30" s="1"/>
  <c r="I30" s="1"/>
  <c r="J30"/>
  <c r="G31"/>
  <c r="F32"/>
  <c r="D57" i="13" l="1"/>
  <c r="C58"/>
  <c r="J46"/>
  <c r="K46" s="1"/>
  <c r="L46" s="1"/>
  <c r="I47"/>
  <c r="C35" i="15"/>
  <c r="D35" s="1"/>
  <c r="C36" i="14"/>
  <c r="D36" s="1"/>
  <c r="A47"/>
  <c r="A46" i="15"/>
  <c r="B45"/>
  <c r="B46" i="14"/>
  <c r="F29"/>
  <c r="F28" i="15"/>
  <c r="I36" i="10"/>
  <c r="L36" s="1"/>
  <c r="M36" s="1"/>
  <c r="H37"/>
  <c r="C35" i="6"/>
  <c r="D34"/>
  <c r="H36"/>
  <c r="G36"/>
  <c r="F37"/>
  <c r="Z35"/>
  <c r="M35"/>
  <c r="R35"/>
  <c r="Y35"/>
  <c r="AA35" s="1"/>
  <c r="L35"/>
  <c r="Q35"/>
  <c r="X35"/>
  <c r="N35"/>
  <c r="V35"/>
  <c r="U35"/>
  <c r="I35"/>
  <c r="T35"/>
  <c r="F33" i="5"/>
  <c r="G32"/>
  <c r="J31"/>
  <c r="H31"/>
  <c r="M31" s="1"/>
  <c r="K31" s="1"/>
  <c r="L31" s="1"/>
  <c r="I31" s="1"/>
  <c r="I48" i="13" l="1"/>
  <c r="J47"/>
  <c r="K47" s="1"/>
  <c r="L47" s="1"/>
  <c r="C59"/>
  <c r="D58"/>
  <c r="C36" i="15"/>
  <c r="D36" s="1"/>
  <c r="C37" i="14"/>
  <c r="D37" s="1"/>
  <c r="B46" i="15"/>
  <c r="B47" i="14"/>
  <c r="A47" i="15"/>
  <c r="A48" i="14"/>
  <c r="F29" i="15"/>
  <c r="F30" i="14"/>
  <c r="H38" i="10"/>
  <c r="I37"/>
  <c r="K37" s="1"/>
  <c r="L37" s="1"/>
  <c r="M37" s="1"/>
  <c r="Z36" i="6"/>
  <c r="M36"/>
  <c r="R36"/>
  <c r="Y36"/>
  <c r="AA36" s="1"/>
  <c r="L36"/>
  <c r="Q36"/>
  <c r="U36"/>
  <c r="X36"/>
  <c r="N36"/>
  <c r="V36"/>
  <c r="T36"/>
  <c r="I36"/>
  <c r="H37"/>
  <c r="G37"/>
  <c r="F38"/>
  <c r="C36"/>
  <c r="D35"/>
  <c r="F34" i="5"/>
  <c r="G33"/>
  <c r="J32"/>
  <c r="H32"/>
  <c r="M32" s="1"/>
  <c r="K32" s="1"/>
  <c r="L32" s="1"/>
  <c r="I32" s="1"/>
  <c r="C60" i="13" l="1"/>
  <c r="D59"/>
  <c r="I49"/>
  <c r="J48"/>
  <c r="K48" s="1"/>
  <c r="L48" s="1"/>
  <c r="B48" i="14"/>
  <c r="B47" i="15"/>
  <c r="C37"/>
  <c r="D37" s="1"/>
  <c r="C38" i="14"/>
  <c r="D38" s="1"/>
  <c r="A48" i="15"/>
  <c r="A49" i="14"/>
  <c r="F31"/>
  <c r="F30" i="15"/>
  <c r="H40" i="10"/>
  <c r="I38"/>
  <c r="K38" s="1"/>
  <c r="L38" s="1"/>
  <c r="M38" s="1"/>
  <c r="C37" i="6"/>
  <c r="D36"/>
  <c r="H38"/>
  <c r="F40"/>
  <c r="G38"/>
  <c r="Z37"/>
  <c r="M37"/>
  <c r="R37"/>
  <c r="Y37"/>
  <c r="AA37" s="1"/>
  <c r="L37"/>
  <c r="Q37"/>
  <c r="X37"/>
  <c r="N37"/>
  <c r="V37"/>
  <c r="U37"/>
  <c r="I37"/>
  <c r="T37"/>
  <c r="F35" i="5"/>
  <c r="G34"/>
  <c r="H33"/>
  <c r="M33" s="1"/>
  <c r="K33" s="1"/>
  <c r="L33" s="1"/>
  <c r="I33" s="1"/>
  <c r="J33"/>
  <c r="J49" i="13" l="1"/>
  <c r="K49" s="1"/>
  <c r="L49" s="1"/>
  <c r="I51"/>
  <c r="I50"/>
  <c r="J50" s="1"/>
  <c r="K50" s="1"/>
  <c r="L50" s="1"/>
  <c r="D60"/>
  <c r="C61"/>
  <c r="B49" i="14"/>
  <c r="B48" i="15"/>
  <c r="C38"/>
  <c r="D38" s="1"/>
  <c r="C39" i="14"/>
  <c r="D39" s="1"/>
  <c r="A49" i="15"/>
  <c r="A50" i="14"/>
  <c r="F32"/>
  <c r="F31" i="15"/>
  <c r="H41" i="10"/>
  <c r="I40"/>
  <c r="K40" s="1"/>
  <c r="L40" s="1"/>
  <c r="M40" s="1"/>
  <c r="G40" i="6"/>
  <c r="F41"/>
  <c r="H40"/>
  <c r="Z38"/>
  <c r="M38"/>
  <c r="R38"/>
  <c r="Y38"/>
  <c r="L38"/>
  <c r="Q38"/>
  <c r="U38"/>
  <c r="AA38"/>
  <c r="T38"/>
  <c r="X38"/>
  <c r="N38"/>
  <c r="V38"/>
  <c r="I38"/>
  <c r="C38"/>
  <c r="D37"/>
  <c r="H34" i="5"/>
  <c r="M34" s="1"/>
  <c r="K34" s="1"/>
  <c r="L34" s="1"/>
  <c r="I34" s="1"/>
  <c r="J34"/>
  <c r="G35"/>
  <c r="F36"/>
  <c r="I52" i="13" l="1"/>
  <c r="J51"/>
  <c r="K51" s="1"/>
  <c r="L51" s="1"/>
  <c r="C62"/>
  <c r="D61"/>
  <c r="C39" i="15"/>
  <c r="D39" s="1"/>
  <c r="C40" i="14"/>
  <c r="D40" s="1"/>
  <c r="A50" i="15"/>
  <c r="A51" s="1"/>
  <c r="A52" s="1"/>
  <c r="A54" s="1"/>
  <c r="A55" s="1"/>
  <c r="A51" i="14"/>
  <c r="B50"/>
  <c r="B49" i="15"/>
  <c r="F32"/>
  <c r="F33" i="14"/>
  <c r="I41" i="10"/>
  <c r="K41" s="1"/>
  <c r="L41" s="1"/>
  <c r="M41" s="1"/>
  <c r="H42"/>
  <c r="Y40" i="6"/>
  <c r="L40"/>
  <c r="Q40"/>
  <c r="X40"/>
  <c r="U40"/>
  <c r="N40"/>
  <c r="AA40"/>
  <c r="T40"/>
  <c r="V40"/>
  <c r="Z40"/>
  <c r="R40"/>
  <c r="I40"/>
  <c r="M40"/>
  <c r="G41"/>
  <c r="F42"/>
  <c r="H41"/>
  <c r="C39"/>
  <c r="D38"/>
  <c r="F37" i="5"/>
  <c r="G36"/>
  <c r="J35"/>
  <c r="H35"/>
  <c r="M35" s="1"/>
  <c r="K35" s="1"/>
  <c r="L35" s="1"/>
  <c r="I35" s="1"/>
  <c r="C63" i="13" l="1"/>
  <c r="D62"/>
  <c r="I53"/>
  <c r="J53" s="1"/>
  <c r="K53" s="1"/>
  <c r="L53" s="1"/>
  <c r="J52"/>
  <c r="K52" s="1"/>
  <c r="L52" s="1"/>
  <c r="I54"/>
  <c r="C41" i="14"/>
  <c r="D41" s="1"/>
  <c r="C40" i="15"/>
  <c r="D40" s="1"/>
  <c r="B50"/>
  <c r="B51" s="1"/>
  <c r="B52" s="1"/>
  <c r="B53" s="1"/>
  <c r="B54" s="1"/>
  <c r="B55" s="1"/>
  <c r="B51" i="14"/>
  <c r="A52"/>
  <c r="A53" s="1"/>
  <c r="A75" i="13"/>
  <c r="A77" s="1"/>
  <c r="F33" i="15"/>
  <c r="F34" i="14"/>
  <c r="H43" i="10"/>
  <c r="I42"/>
  <c r="K42" s="1"/>
  <c r="L42" s="1"/>
  <c r="M42" s="1"/>
  <c r="F43" i="6"/>
  <c r="G42"/>
  <c r="L42" s="1"/>
  <c r="H42"/>
  <c r="Y41"/>
  <c r="L41"/>
  <c r="Q41"/>
  <c r="X41"/>
  <c r="U41"/>
  <c r="N41"/>
  <c r="V41"/>
  <c r="I41"/>
  <c r="T41"/>
  <c r="M41"/>
  <c r="AA41"/>
  <c r="Z41"/>
  <c r="R41"/>
  <c r="C40"/>
  <c r="D39"/>
  <c r="G37" i="5"/>
  <c r="F38"/>
  <c r="J36"/>
  <c r="H36"/>
  <c r="M36" s="1"/>
  <c r="K36" s="1"/>
  <c r="L36" s="1"/>
  <c r="I36" s="1"/>
  <c r="J54" i="13" l="1"/>
  <c r="K54" s="1"/>
  <c r="L54" s="1"/>
  <c r="I55"/>
  <c r="C64"/>
  <c r="D63"/>
  <c r="C42" i="14"/>
  <c r="D42" s="1"/>
  <c r="C41" i="15"/>
  <c r="D41" s="1"/>
  <c r="B52" i="14"/>
  <c r="B53" s="1"/>
  <c r="B54" s="1"/>
  <c r="B55" s="1"/>
  <c r="B56" s="1"/>
  <c r="B71" i="13"/>
  <c r="B75" s="1"/>
  <c r="B77" s="1"/>
  <c r="G34" i="14"/>
  <c r="H34" s="1"/>
  <c r="G33" i="15"/>
  <c r="H33" s="1"/>
  <c r="I33" s="1"/>
  <c r="J33" s="1"/>
  <c r="K33" s="1"/>
  <c r="F35" i="14"/>
  <c r="F34" i="15"/>
  <c r="H44" i="10"/>
  <c r="I43"/>
  <c r="K43" s="1"/>
  <c r="L43" s="1"/>
  <c r="M43" s="1"/>
  <c r="Y42" i="6"/>
  <c r="X42"/>
  <c r="U42"/>
  <c r="N42"/>
  <c r="V42"/>
  <c r="R42"/>
  <c r="M42"/>
  <c r="Q42"/>
  <c r="I42"/>
  <c r="T42"/>
  <c r="AA42"/>
  <c r="Z42"/>
  <c r="D40"/>
  <c r="C41"/>
  <c r="G43"/>
  <c r="L43" s="1"/>
  <c r="F44"/>
  <c r="H43"/>
  <c r="H37" i="5"/>
  <c r="M37" s="1"/>
  <c r="K37" s="1"/>
  <c r="L37" s="1"/>
  <c r="I37" s="1"/>
  <c r="J37"/>
  <c r="F39"/>
  <c r="G38"/>
  <c r="D64" i="13" l="1"/>
  <c r="C65"/>
  <c r="I56"/>
  <c r="J55"/>
  <c r="K55" s="1"/>
  <c r="L55" s="1"/>
  <c r="C43" i="14"/>
  <c r="D43" s="1"/>
  <c r="C42" i="15"/>
  <c r="D42" s="1"/>
  <c r="F35"/>
  <c r="F36" i="14"/>
  <c r="G34" i="15"/>
  <c r="H34" s="1"/>
  <c r="I34" s="1"/>
  <c r="J34" s="1"/>
  <c r="K34" s="1"/>
  <c r="G35" i="14"/>
  <c r="H35" s="1"/>
  <c r="I34"/>
  <c r="J34" s="1"/>
  <c r="H45" i="10"/>
  <c r="I44"/>
  <c r="K44" s="1"/>
  <c r="L44" s="1"/>
  <c r="M44" s="1"/>
  <c r="G44" i="6"/>
  <c r="L44" s="1"/>
  <c r="F45"/>
  <c r="H44"/>
  <c r="C42"/>
  <c r="D41"/>
  <c r="Y43"/>
  <c r="Q43"/>
  <c r="X43"/>
  <c r="U43"/>
  <c r="N43"/>
  <c r="AA43"/>
  <c r="T43"/>
  <c r="Z43"/>
  <c r="R43"/>
  <c r="I43"/>
  <c r="V43"/>
  <c r="M43"/>
  <c r="H38" i="5"/>
  <c r="M38" s="1"/>
  <c r="K38" s="1"/>
  <c r="L38" s="1"/>
  <c r="I38" s="1"/>
  <c r="J38"/>
  <c r="G39"/>
  <c r="F40"/>
  <c r="I58" i="13" l="1"/>
  <c r="J56"/>
  <c r="K56" s="1"/>
  <c r="L56" s="1"/>
  <c r="C66"/>
  <c r="D65"/>
  <c r="C44" i="14"/>
  <c r="D44" s="1"/>
  <c r="C43" i="15"/>
  <c r="D43" s="1"/>
  <c r="I35" i="14"/>
  <c r="J35" s="1"/>
  <c r="G36"/>
  <c r="H36" s="1"/>
  <c r="G35" i="15"/>
  <c r="H35" s="1"/>
  <c r="I35" s="1"/>
  <c r="J35" s="1"/>
  <c r="K35" s="1"/>
  <c r="F37" i="14"/>
  <c r="F36" i="15"/>
  <c r="H46" i="10"/>
  <c r="I45"/>
  <c r="K45" s="1"/>
  <c r="L45" s="1"/>
  <c r="M45" s="1"/>
  <c r="C43" i="6"/>
  <c r="D42"/>
  <c r="Y44"/>
  <c r="Q44"/>
  <c r="X44"/>
  <c r="U44"/>
  <c r="N44"/>
  <c r="V44"/>
  <c r="I44"/>
  <c r="M44"/>
  <c r="AA44"/>
  <c r="T44"/>
  <c r="Z44"/>
  <c r="R44"/>
  <c r="G45"/>
  <c r="L45" s="1"/>
  <c r="F46"/>
  <c r="H45"/>
  <c r="F41" i="5"/>
  <c r="G40"/>
  <c r="J39"/>
  <c r="H39"/>
  <c r="M39" s="1"/>
  <c r="K39" s="1"/>
  <c r="L39" s="1"/>
  <c r="I39" s="1"/>
  <c r="I59" i="13" l="1"/>
  <c r="J58"/>
  <c r="K58" s="1"/>
  <c r="L58" s="1"/>
  <c r="C67"/>
  <c r="D66"/>
  <c r="C44" i="15"/>
  <c r="D44" s="1"/>
  <c r="C45" i="14"/>
  <c r="D45" s="1"/>
  <c r="F38"/>
  <c r="F37" i="15"/>
  <c r="G36"/>
  <c r="H36" s="1"/>
  <c r="I36" s="1"/>
  <c r="J36" s="1"/>
  <c r="K36" s="1"/>
  <c r="G37" i="14"/>
  <c r="H37" s="1"/>
  <c r="I36"/>
  <c r="J36" s="1"/>
  <c r="I46" i="10"/>
  <c r="K46" s="1"/>
  <c r="L46" s="1"/>
  <c r="M46" s="1"/>
  <c r="H47"/>
  <c r="G46" i="6"/>
  <c r="F47"/>
  <c r="H46"/>
  <c r="Y45"/>
  <c r="Q45"/>
  <c r="X45"/>
  <c r="U45"/>
  <c r="N45"/>
  <c r="AA45"/>
  <c r="T45"/>
  <c r="Z45"/>
  <c r="R45"/>
  <c r="V45"/>
  <c r="M45"/>
  <c r="I45"/>
  <c r="D43"/>
  <c r="C44"/>
  <c r="G41" i="5"/>
  <c r="F42"/>
  <c r="J40"/>
  <c r="H40"/>
  <c r="M40" s="1"/>
  <c r="K40" s="1"/>
  <c r="L40" s="1"/>
  <c r="I40" s="1"/>
  <c r="C68" i="13" l="1"/>
  <c r="D67"/>
  <c r="I60"/>
  <c r="J59"/>
  <c r="K59" s="1"/>
  <c r="L59" s="1"/>
  <c r="C45" i="15"/>
  <c r="D45" s="1"/>
  <c r="C46" i="14"/>
  <c r="D46" s="1"/>
  <c r="G37" i="15"/>
  <c r="H37" s="1"/>
  <c r="I37" s="1"/>
  <c r="J37" s="1"/>
  <c r="K37" s="1"/>
  <c r="G38" i="14"/>
  <c r="H38" s="1"/>
  <c r="F39"/>
  <c r="F38" i="15"/>
  <c r="I37" i="14"/>
  <c r="J37" s="1"/>
  <c r="H48" i="10"/>
  <c r="I47"/>
  <c r="K47" s="1"/>
  <c r="L47" s="1"/>
  <c r="M47" s="1"/>
  <c r="K46" i="6"/>
  <c r="J46"/>
  <c r="T46"/>
  <c r="I46"/>
  <c r="S46"/>
  <c r="M46"/>
  <c r="L46"/>
  <c r="F48"/>
  <c r="H47"/>
  <c r="G47"/>
  <c r="C45"/>
  <c r="D44"/>
  <c r="W46"/>
  <c r="O46"/>
  <c r="P46" s="1"/>
  <c r="Z46"/>
  <c r="V46"/>
  <c r="U46"/>
  <c r="R46"/>
  <c r="N46"/>
  <c r="Y46"/>
  <c r="AA46" s="1"/>
  <c r="X46"/>
  <c r="Q46"/>
  <c r="F43" i="5"/>
  <c r="G42"/>
  <c r="H41"/>
  <c r="M41" s="1"/>
  <c r="K41" s="1"/>
  <c r="L41" s="1"/>
  <c r="I41" s="1"/>
  <c r="J41"/>
  <c r="I61" i="13" l="1"/>
  <c r="J60"/>
  <c r="K60" s="1"/>
  <c r="L60" s="1"/>
  <c r="D68"/>
  <c r="C69"/>
  <c r="C46" i="15"/>
  <c r="D46" s="1"/>
  <c r="C47" i="14"/>
  <c r="D47" s="1"/>
  <c r="F39" i="15"/>
  <c r="F40" i="14"/>
  <c r="I38"/>
  <c r="J38" s="1"/>
  <c r="G38" i="15"/>
  <c r="H38" s="1"/>
  <c r="I38" s="1"/>
  <c r="J38" s="1"/>
  <c r="K38" s="1"/>
  <c r="G39" i="14"/>
  <c r="H39" s="1"/>
  <c r="H49" i="10"/>
  <c r="I48"/>
  <c r="K48" s="1"/>
  <c r="L48" s="1"/>
  <c r="M48" s="1"/>
  <c r="G48" i="6"/>
  <c r="H48"/>
  <c r="F49"/>
  <c r="D45"/>
  <c r="C46"/>
  <c r="Y47"/>
  <c r="AA47" s="1"/>
  <c r="Q47"/>
  <c r="X47"/>
  <c r="L47"/>
  <c r="W47"/>
  <c r="V47"/>
  <c r="R47"/>
  <c r="O47"/>
  <c r="P47" s="1"/>
  <c r="U47"/>
  <c r="Z47"/>
  <c r="N47"/>
  <c r="M47"/>
  <c r="T47"/>
  <c r="I47"/>
  <c r="S47"/>
  <c r="J47"/>
  <c r="K47"/>
  <c r="G43" i="5"/>
  <c r="F44"/>
  <c r="H42"/>
  <c r="M42" s="1"/>
  <c r="K42" s="1"/>
  <c r="L42" s="1"/>
  <c r="I42" s="1"/>
  <c r="J42"/>
  <c r="C70" i="13" l="1"/>
  <c r="D70" s="1"/>
  <c r="D69"/>
  <c r="J61"/>
  <c r="K61" s="1"/>
  <c r="L61" s="1"/>
  <c r="I62"/>
  <c r="C47" i="15"/>
  <c r="D47" s="1"/>
  <c r="C48" i="14"/>
  <c r="D48" s="1"/>
  <c r="I39"/>
  <c r="J39" s="1"/>
  <c r="G39" i="15"/>
  <c r="H39" s="1"/>
  <c r="I39" s="1"/>
  <c r="J39" s="1"/>
  <c r="K39" s="1"/>
  <c r="G40" i="14"/>
  <c r="H40" s="1"/>
  <c r="F40" i="15"/>
  <c r="F41" i="14"/>
  <c r="H50" i="10"/>
  <c r="I49"/>
  <c r="K49" s="1"/>
  <c r="L49" s="1"/>
  <c r="M49" s="1"/>
  <c r="H49" i="6"/>
  <c r="F50"/>
  <c r="G49"/>
  <c r="K48"/>
  <c r="J48"/>
  <c r="M48"/>
  <c r="I48"/>
  <c r="T48"/>
  <c r="S48"/>
  <c r="C47"/>
  <c r="D46"/>
  <c r="W48"/>
  <c r="O48"/>
  <c r="P48" s="1"/>
  <c r="Z48"/>
  <c r="V48"/>
  <c r="U48"/>
  <c r="R48"/>
  <c r="N48"/>
  <c r="Q48"/>
  <c r="L48"/>
  <c r="Y48"/>
  <c r="AA48" s="1"/>
  <c r="X48"/>
  <c r="J43" i="5"/>
  <c r="H43"/>
  <c r="M43" s="1"/>
  <c r="K43" s="1"/>
  <c r="L43" s="1"/>
  <c r="I43" s="1"/>
  <c r="F45"/>
  <c r="G44"/>
  <c r="I63" i="13" l="1"/>
  <c r="J62"/>
  <c r="K62" s="1"/>
  <c r="L62" s="1"/>
  <c r="C49" i="14"/>
  <c r="D49" s="1"/>
  <c r="C48" i="15"/>
  <c r="D48" s="1"/>
  <c r="F41"/>
  <c r="F42" i="14"/>
  <c r="G41"/>
  <c r="H41" s="1"/>
  <c r="G40" i="15"/>
  <c r="H40" s="1"/>
  <c r="I40" s="1"/>
  <c r="J40" s="1"/>
  <c r="K40" s="1"/>
  <c r="I40" i="14"/>
  <c r="J40" s="1"/>
  <c r="H51" i="10"/>
  <c r="I50"/>
  <c r="K50" s="1"/>
  <c r="L50" s="1"/>
  <c r="M50" s="1"/>
  <c r="Z49" i="6"/>
  <c r="Y49"/>
  <c r="AA49" s="1"/>
  <c r="Q49"/>
  <c r="X49"/>
  <c r="L49"/>
  <c r="O49"/>
  <c r="P49" s="1"/>
  <c r="U49"/>
  <c r="N49"/>
  <c r="W49"/>
  <c r="R49"/>
  <c r="V49"/>
  <c r="D47"/>
  <c r="C48"/>
  <c r="F51"/>
  <c r="H50"/>
  <c r="G50"/>
  <c r="M49"/>
  <c r="T49"/>
  <c r="I49"/>
  <c r="S49"/>
  <c r="K49"/>
  <c r="J49"/>
  <c r="J44" i="5"/>
  <c r="H44"/>
  <c r="M44" s="1"/>
  <c r="K44" s="1"/>
  <c r="L44" s="1"/>
  <c r="I44" s="1"/>
  <c r="G45"/>
  <c r="F46"/>
  <c r="I64" i="13" l="1"/>
  <c r="J63"/>
  <c r="K63" s="1"/>
  <c r="L63" s="1"/>
  <c r="C50" i="14"/>
  <c r="D50" s="1"/>
  <c r="C49" i="15"/>
  <c r="D49" s="1"/>
  <c r="I41" i="14"/>
  <c r="J41" s="1"/>
  <c r="F42" i="15"/>
  <c r="F43" i="14"/>
  <c r="G41" i="15"/>
  <c r="H41" s="1"/>
  <c r="I41" s="1"/>
  <c r="J41" s="1"/>
  <c r="K41" s="1"/>
  <c r="G42" i="14"/>
  <c r="H42" s="1"/>
  <c r="H52" i="10"/>
  <c r="I51"/>
  <c r="K51" s="1"/>
  <c r="L51" s="1"/>
  <c r="M51" s="1"/>
  <c r="Y50" i="6"/>
  <c r="AA50" s="1"/>
  <c r="X50"/>
  <c r="L50"/>
  <c r="W50"/>
  <c r="N50"/>
  <c r="V50"/>
  <c r="R50"/>
  <c r="Q50"/>
  <c r="Z50"/>
  <c r="O50"/>
  <c r="P50" s="1"/>
  <c r="U50"/>
  <c r="M50"/>
  <c r="T50"/>
  <c r="S50"/>
  <c r="J50"/>
  <c r="I50"/>
  <c r="K50"/>
  <c r="G51"/>
  <c r="F52"/>
  <c r="H51"/>
  <c r="C49"/>
  <c r="D48"/>
  <c r="F47" i="5"/>
  <c r="G46"/>
  <c r="L45"/>
  <c r="H45"/>
  <c r="J45"/>
  <c r="K45"/>
  <c r="I45"/>
  <c r="M45"/>
  <c r="I65" i="13" l="1"/>
  <c r="J64"/>
  <c r="K64" s="1"/>
  <c r="L64" s="1"/>
  <c r="C51" i="14"/>
  <c r="D51" s="1"/>
  <c r="C50" i="15"/>
  <c r="I42" i="14"/>
  <c r="J42" s="1"/>
  <c r="G43"/>
  <c r="H43" s="1"/>
  <c r="G42" i="15"/>
  <c r="H42" s="1"/>
  <c r="I42" s="1"/>
  <c r="J42" s="1"/>
  <c r="K42" s="1"/>
  <c r="F44" i="14"/>
  <c r="F43" i="15"/>
  <c r="H53" i="10"/>
  <c r="I52"/>
  <c r="K52" s="1"/>
  <c r="L52" s="1"/>
  <c r="M52" s="1"/>
  <c r="K51" i="6"/>
  <c r="J51"/>
  <c r="M51"/>
  <c r="T51"/>
  <c r="S51"/>
  <c r="I51"/>
  <c r="W51"/>
  <c r="O51"/>
  <c r="P51" s="1"/>
  <c r="Z51"/>
  <c r="V51"/>
  <c r="U51"/>
  <c r="R51"/>
  <c r="N51"/>
  <c r="Q51"/>
  <c r="L51"/>
  <c r="Y51"/>
  <c r="AA51" s="1"/>
  <c r="X51"/>
  <c r="F53"/>
  <c r="H52"/>
  <c r="G52"/>
  <c r="C50"/>
  <c r="D49"/>
  <c r="K46" i="5"/>
  <c r="M46"/>
  <c r="I46"/>
  <c r="H46"/>
  <c r="L46"/>
  <c r="J46"/>
  <c r="G47"/>
  <c r="F48"/>
  <c r="J65" i="13" l="1"/>
  <c r="K65" s="1"/>
  <c r="L65" s="1"/>
  <c r="I66"/>
  <c r="C52" i="14"/>
  <c r="D52" s="1"/>
  <c r="D50" i="15"/>
  <c r="C51"/>
  <c r="G43"/>
  <c r="H43" s="1"/>
  <c r="I43" s="1"/>
  <c r="J43" s="1"/>
  <c r="K43" s="1"/>
  <c r="G44" i="14"/>
  <c r="H44" s="1"/>
  <c r="F44" i="15"/>
  <c r="F45" i="14"/>
  <c r="I43"/>
  <c r="J43" s="1"/>
  <c r="I53" i="10"/>
  <c r="K53" s="1"/>
  <c r="L53" s="1"/>
  <c r="M53" s="1"/>
  <c r="H54"/>
  <c r="Y52" i="6"/>
  <c r="AA52" s="1"/>
  <c r="Q52"/>
  <c r="X52"/>
  <c r="L52"/>
  <c r="O52"/>
  <c r="P52" s="1"/>
  <c r="Z52"/>
  <c r="U52"/>
  <c r="N52"/>
  <c r="W52"/>
  <c r="V52"/>
  <c r="R52"/>
  <c r="M52"/>
  <c r="T52"/>
  <c r="I52"/>
  <c r="S52"/>
  <c r="K52"/>
  <c r="J52"/>
  <c r="F54"/>
  <c r="F55" s="1"/>
  <c r="F56" s="1"/>
  <c r="G53"/>
  <c r="H53"/>
  <c r="D50"/>
  <c r="C51"/>
  <c r="F49" i="5"/>
  <c r="G48"/>
  <c r="J47"/>
  <c r="L47"/>
  <c r="H47"/>
  <c r="M47"/>
  <c r="K47"/>
  <c r="I47"/>
  <c r="I67" i="13" l="1"/>
  <c r="J66"/>
  <c r="K66" s="1"/>
  <c r="L66" s="1"/>
  <c r="C53" i="14"/>
  <c r="C52" i="15"/>
  <c r="D51"/>
  <c r="G45" i="14"/>
  <c r="H45" s="1"/>
  <c r="G44" i="15"/>
  <c r="H44" s="1"/>
  <c r="I44" s="1"/>
  <c r="J44" s="1"/>
  <c r="K44" s="1"/>
  <c r="F45"/>
  <c r="F46" i="14"/>
  <c r="I44"/>
  <c r="J44" s="1"/>
  <c r="H55" i="10"/>
  <c r="H56" s="1"/>
  <c r="I54"/>
  <c r="K54" s="1"/>
  <c r="L54" s="1"/>
  <c r="M54" s="1"/>
  <c r="G8" i="9"/>
  <c r="H8" s="1"/>
  <c r="K53" i="6"/>
  <c r="J53"/>
  <c r="T53"/>
  <c r="I53"/>
  <c r="S53"/>
  <c r="M53"/>
  <c r="W53"/>
  <c r="O53"/>
  <c r="P53" s="1"/>
  <c r="Z53"/>
  <c r="V53"/>
  <c r="U53"/>
  <c r="R53"/>
  <c r="N53"/>
  <c r="Y53"/>
  <c r="AA53" s="1"/>
  <c r="X53"/>
  <c r="Q53"/>
  <c r="L53"/>
  <c r="C52"/>
  <c r="D51"/>
  <c r="H54"/>
  <c r="G54"/>
  <c r="G49" i="5"/>
  <c r="F50"/>
  <c r="M48"/>
  <c r="I48"/>
  <c r="K48"/>
  <c r="L48"/>
  <c r="J48"/>
  <c r="H48"/>
  <c r="I56" i="10" l="1"/>
  <c r="H57"/>
  <c r="I68" i="13"/>
  <c r="J67"/>
  <c r="K67" s="1"/>
  <c r="L67" s="1"/>
  <c r="N8" i="9"/>
  <c r="I8"/>
  <c r="Q8" s="1"/>
  <c r="L8"/>
  <c r="T8" s="1"/>
  <c r="P8"/>
  <c r="J8"/>
  <c r="M8"/>
  <c r="O8"/>
  <c r="D53" i="14"/>
  <c r="C54"/>
  <c r="D52" i="15"/>
  <c r="C53"/>
  <c r="F46"/>
  <c r="F47" i="14"/>
  <c r="I45"/>
  <c r="J45" s="1"/>
  <c r="G45" i="15"/>
  <c r="H45" s="1"/>
  <c r="I45" s="1"/>
  <c r="J45" s="1"/>
  <c r="K45" s="1"/>
  <c r="G46" i="14"/>
  <c r="H46" s="1"/>
  <c r="I55" i="10"/>
  <c r="K55" s="1"/>
  <c r="L55" s="1"/>
  <c r="M55" s="1"/>
  <c r="G8" i="7"/>
  <c r="F9"/>
  <c r="F10" s="1"/>
  <c r="F12" s="1"/>
  <c r="G12" s="1"/>
  <c r="M54" i="6"/>
  <c r="T54"/>
  <c r="I54"/>
  <c r="S54"/>
  <c r="J54"/>
  <c r="K54"/>
  <c r="H55"/>
  <c r="I55" s="1"/>
  <c r="G55"/>
  <c r="Z54"/>
  <c r="V54"/>
  <c r="U54"/>
  <c r="R54"/>
  <c r="N54"/>
  <c r="Y54"/>
  <c r="AA54" s="1"/>
  <c r="Q54"/>
  <c r="X54"/>
  <c r="W54"/>
  <c r="L54"/>
  <c r="O54"/>
  <c r="P54" s="1"/>
  <c r="D52"/>
  <c r="C53"/>
  <c r="L49" i="5"/>
  <c r="H49"/>
  <c r="J49"/>
  <c r="K49"/>
  <c r="I49"/>
  <c r="M49"/>
  <c r="F51"/>
  <c r="G50"/>
  <c r="K8" i="9" l="1"/>
  <c r="S8" s="1"/>
  <c r="R8"/>
  <c r="F13" i="7"/>
  <c r="F14" s="1"/>
  <c r="G14" s="1"/>
  <c r="G12" i="9"/>
  <c r="H12" s="1"/>
  <c r="G9"/>
  <c r="H9" s="1"/>
  <c r="N9" s="1"/>
  <c r="I69" i="13"/>
  <c r="J68"/>
  <c r="K68" s="1"/>
  <c r="L68" s="1"/>
  <c r="D53" i="15"/>
  <c r="C54"/>
  <c r="D54" i="14"/>
  <c r="C55"/>
  <c r="I46"/>
  <c r="J46" s="1"/>
  <c r="G47"/>
  <c r="H47" s="1"/>
  <c r="G46" i="15"/>
  <c r="H46" s="1"/>
  <c r="I46" s="1"/>
  <c r="J46" s="1"/>
  <c r="K46" s="1"/>
  <c r="F47"/>
  <c r="F48" i="14"/>
  <c r="K56" i="10"/>
  <c r="L56" s="1"/>
  <c r="M56" s="1"/>
  <c r="H8" i="7"/>
  <c r="I8" s="1"/>
  <c r="K8"/>
  <c r="N8" s="1"/>
  <c r="C8" i="9"/>
  <c r="G9" i="7"/>
  <c r="X55" i="6"/>
  <c r="L55"/>
  <c r="W55"/>
  <c r="O55"/>
  <c r="P55" s="1"/>
  <c r="V55"/>
  <c r="R55"/>
  <c r="Q55"/>
  <c r="Z55"/>
  <c r="N55"/>
  <c r="Y55"/>
  <c r="AA55" s="1"/>
  <c r="U55"/>
  <c r="S55"/>
  <c r="K55"/>
  <c r="J55"/>
  <c r="M55"/>
  <c r="T55"/>
  <c r="F57"/>
  <c r="H56"/>
  <c r="I56" s="1"/>
  <c r="G56"/>
  <c r="C54"/>
  <c r="D53"/>
  <c r="G51" i="5"/>
  <c r="F52"/>
  <c r="K50"/>
  <c r="M50"/>
  <c r="I50"/>
  <c r="H50"/>
  <c r="L50"/>
  <c r="J50"/>
  <c r="F15" i="7" l="1"/>
  <c r="L9" i="9"/>
  <c r="T9" s="1"/>
  <c r="O9"/>
  <c r="M9"/>
  <c r="J9"/>
  <c r="P9"/>
  <c r="I9"/>
  <c r="Q9" s="1"/>
  <c r="F78" i="13"/>
  <c r="F80"/>
  <c r="G80" s="1"/>
  <c r="J69"/>
  <c r="K69" s="1"/>
  <c r="L69" s="1"/>
  <c r="I70"/>
  <c r="J70" s="1"/>
  <c r="K70" s="1"/>
  <c r="L70" s="1"/>
  <c r="G10" i="9"/>
  <c r="F77" i="13"/>
  <c r="D54" i="15"/>
  <c r="C55"/>
  <c r="D55" s="1"/>
  <c r="C56" i="14"/>
  <c r="D56" s="1"/>
  <c r="D55"/>
  <c r="F48" i="15"/>
  <c r="F49" i="14"/>
  <c r="I47"/>
  <c r="J47" s="1"/>
  <c r="G47" i="15"/>
  <c r="H47" s="1"/>
  <c r="I47" s="1"/>
  <c r="J47" s="1"/>
  <c r="K47" s="1"/>
  <c r="G48" i="14"/>
  <c r="H48" s="1"/>
  <c r="C71" i="13"/>
  <c r="I57" i="10"/>
  <c r="K57" s="1"/>
  <c r="L57" s="1"/>
  <c r="M57" s="1"/>
  <c r="H58"/>
  <c r="H59" s="1"/>
  <c r="L8" i="7"/>
  <c r="J8"/>
  <c r="M8" s="1"/>
  <c r="H9"/>
  <c r="I9" s="1"/>
  <c r="K9"/>
  <c r="N9" s="1"/>
  <c r="G10"/>
  <c r="H10" s="1"/>
  <c r="I10" s="1"/>
  <c r="C9"/>
  <c r="C9" i="9" s="1"/>
  <c r="D8" i="7"/>
  <c r="E8" i="9" s="1"/>
  <c r="D54" i="6"/>
  <c r="Z56"/>
  <c r="V56"/>
  <c r="U56"/>
  <c r="R56"/>
  <c r="N56"/>
  <c r="Y56"/>
  <c r="AA56" s="1"/>
  <c r="Q56"/>
  <c r="L56"/>
  <c r="O56"/>
  <c r="P56" s="1"/>
  <c r="X56"/>
  <c r="W56"/>
  <c r="M56"/>
  <c r="T56"/>
  <c r="K56"/>
  <c r="S56"/>
  <c r="J56"/>
  <c r="F58"/>
  <c r="H57"/>
  <c r="I57" s="1"/>
  <c r="G57"/>
  <c r="F53" i="5"/>
  <c r="G52"/>
  <c r="J51"/>
  <c r="L51"/>
  <c r="H51"/>
  <c r="M51"/>
  <c r="K51"/>
  <c r="I51"/>
  <c r="G9" i="4"/>
  <c r="H8"/>
  <c r="F16" i="7" l="1"/>
  <c r="F19" s="1"/>
  <c r="F23" s="1"/>
  <c r="F27" s="1"/>
  <c r="G15"/>
  <c r="H60" i="10"/>
  <c r="H61" s="1"/>
  <c r="H62" s="1"/>
  <c r="I62" s="1"/>
  <c r="K62" s="1"/>
  <c r="L62" s="1"/>
  <c r="I59"/>
  <c r="K59" s="1"/>
  <c r="L59" s="1"/>
  <c r="M59" s="1"/>
  <c r="K9" i="9"/>
  <c r="S9" s="1"/>
  <c r="R9"/>
  <c r="J10" i="7"/>
  <c r="M10" s="1"/>
  <c r="L10"/>
  <c r="H10" i="9"/>
  <c r="O10" s="1"/>
  <c r="F81" i="13"/>
  <c r="G81" s="1"/>
  <c r="G13" i="7"/>
  <c r="I48" i="14"/>
  <c r="J48" s="1"/>
  <c r="G49"/>
  <c r="H49" s="1"/>
  <c r="G48" i="15"/>
  <c r="H48" s="1"/>
  <c r="I48" s="1"/>
  <c r="J48" s="1"/>
  <c r="K48" s="1"/>
  <c r="F50" i="14"/>
  <c r="F49" i="15"/>
  <c r="D71" i="13"/>
  <c r="I58" i="10"/>
  <c r="K58" s="1"/>
  <c r="L58" s="1"/>
  <c r="M58" s="1"/>
  <c r="K10" i="7"/>
  <c r="N10" s="1"/>
  <c r="D9"/>
  <c r="E9" i="9" s="1"/>
  <c r="C10" i="7"/>
  <c r="C10" i="9" s="1"/>
  <c r="L9" i="7"/>
  <c r="J9"/>
  <c r="M9" s="1"/>
  <c r="S57" i="6"/>
  <c r="K57"/>
  <c r="J57"/>
  <c r="T57"/>
  <c r="M57"/>
  <c r="C56"/>
  <c r="D55"/>
  <c r="F59"/>
  <c r="F60" s="1"/>
  <c r="F61" s="1"/>
  <c r="H58"/>
  <c r="I58" s="1"/>
  <c r="G58"/>
  <c r="X57"/>
  <c r="L57"/>
  <c r="W57"/>
  <c r="O57"/>
  <c r="P57" s="1"/>
  <c r="Z57"/>
  <c r="U57"/>
  <c r="N57"/>
  <c r="Y57"/>
  <c r="AA57" s="1"/>
  <c r="V57"/>
  <c r="R57"/>
  <c r="Q57"/>
  <c r="F54" i="5"/>
  <c r="G53"/>
  <c r="M52"/>
  <c r="I52"/>
  <c r="K52"/>
  <c r="L52"/>
  <c r="J52"/>
  <c r="H52"/>
  <c r="K8" i="4"/>
  <c r="I8"/>
  <c r="J8" s="1"/>
  <c r="G10"/>
  <c r="G11" s="1"/>
  <c r="G12" s="1"/>
  <c r="H12" s="1"/>
  <c r="H9"/>
  <c r="F31" i="7" l="1"/>
  <c r="G27"/>
  <c r="G19"/>
  <c r="H19" s="1"/>
  <c r="I19" s="1"/>
  <c r="J19" s="1"/>
  <c r="M19" s="1"/>
  <c r="F83" i="13"/>
  <c r="G83" s="1"/>
  <c r="F86"/>
  <c r="G86" s="1"/>
  <c r="G17" i="9"/>
  <c r="H17" s="1"/>
  <c r="H63" i="10"/>
  <c r="H64" s="1"/>
  <c r="H65" s="1"/>
  <c r="M62"/>
  <c r="F62" i="6"/>
  <c r="G61"/>
  <c r="H61"/>
  <c r="J10" i="9"/>
  <c r="I10"/>
  <c r="Q10" s="1"/>
  <c r="N10"/>
  <c r="L10"/>
  <c r="T10" s="1"/>
  <c r="P10"/>
  <c r="M10"/>
  <c r="G50" i="14"/>
  <c r="H50" s="1"/>
  <c r="G49" i="15"/>
  <c r="H49" s="1"/>
  <c r="I49" s="1"/>
  <c r="J49" s="1"/>
  <c r="K49" s="1"/>
  <c r="F50"/>
  <c r="F51" i="14"/>
  <c r="I49"/>
  <c r="J49" s="1"/>
  <c r="D73" i="13"/>
  <c r="C75"/>
  <c r="C77" s="1"/>
  <c r="D77" s="1"/>
  <c r="D10" i="7"/>
  <c r="E10" i="9" s="1"/>
  <c r="C11" i="7"/>
  <c r="H59" i="6"/>
  <c r="I59" s="1"/>
  <c r="G59"/>
  <c r="Z58"/>
  <c r="V58"/>
  <c r="U58"/>
  <c r="R58"/>
  <c r="N58"/>
  <c r="Y58"/>
  <c r="AA58" s="1"/>
  <c r="Q58"/>
  <c r="X58"/>
  <c r="W58"/>
  <c r="O58"/>
  <c r="P58" s="1"/>
  <c r="L58"/>
  <c r="C57"/>
  <c r="D56"/>
  <c r="M58"/>
  <c r="T58"/>
  <c r="S58"/>
  <c r="J58"/>
  <c r="K58"/>
  <c r="L53" i="5"/>
  <c r="H53"/>
  <c r="J53"/>
  <c r="M53"/>
  <c r="K53"/>
  <c r="I53"/>
  <c r="G54"/>
  <c r="I9" i="4"/>
  <c r="J9" s="1"/>
  <c r="K9"/>
  <c r="H10"/>
  <c r="C13" i="3"/>
  <c r="M31" i="7" l="1"/>
  <c r="G31"/>
  <c r="F35"/>
  <c r="F39" s="1"/>
  <c r="K65" i="10"/>
  <c r="L65"/>
  <c r="I65"/>
  <c r="M65"/>
  <c r="G23" i="7"/>
  <c r="G21" i="9"/>
  <c r="H21" s="1"/>
  <c r="F90" i="13"/>
  <c r="G90" s="1"/>
  <c r="S17" i="9"/>
  <c r="T17" s="1"/>
  <c r="Q17"/>
  <c r="I17"/>
  <c r="L17" s="1"/>
  <c r="J17"/>
  <c r="N17"/>
  <c r="R17"/>
  <c r="M17"/>
  <c r="O17"/>
  <c r="K17"/>
  <c r="P17"/>
  <c r="H69" i="10"/>
  <c r="H134"/>
  <c r="H135" s="1"/>
  <c r="H136" s="1"/>
  <c r="H137" s="1"/>
  <c r="H138" s="1"/>
  <c r="I64"/>
  <c r="K64" s="1"/>
  <c r="I63"/>
  <c r="G62" i="6"/>
  <c r="H62"/>
  <c r="K10" i="9"/>
  <c r="S10" s="1"/>
  <c r="R10"/>
  <c r="L19" i="7"/>
  <c r="K19"/>
  <c r="N19" s="1"/>
  <c r="P12" i="9"/>
  <c r="I12"/>
  <c r="Q12" s="1"/>
  <c r="F82" i="13"/>
  <c r="G82" s="1"/>
  <c r="N12" i="9"/>
  <c r="L12"/>
  <c r="T12" s="1"/>
  <c r="J12"/>
  <c r="O12"/>
  <c r="M12"/>
  <c r="G13"/>
  <c r="H13" s="1"/>
  <c r="C11"/>
  <c r="C78" i="13"/>
  <c r="I50" i="14"/>
  <c r="J50" s="1"/>
  <c r="F51" i="15"/>
  <c r="F52" i="14"/>
  <c r="G51"/>
  <c r="H51" s="1"/>
  <c r="G50" i="15"/>
  <c r="H50" s="1"/>
  <c r="I50" s="1"/>
  <c r="J50" s="1"/>
  <c r="K50" s="1"/>
  <c r="D75" i="13"/>
  <c r="I60" i="10"/>
  <c r="C12" i="7"/>
  <c r="D11"/>
  <c r="H12"/>
  <c r="I12" s="1"/>
  <c r="L12" s="1"/>
  <c r="K12"/>
  <c r="N12" s="1"/>
  <c r="H60" i="6"/>
  <c r="I60" s="1"/>
  <c r="G60"/>
  <c r="D57"/>
  <c r="C58"/>
  <c r="X59"/>
  <c r="L59"/>
  <c r="W59"/>
  <c r="O59"/>
  <c r="P59" s="1"/>
  <c r="V59"/>
  <c r="R59"/>
  <c r="Q59"/>
  <c r="U59"/>
  <c r="Z59"/>
  <c r="Y59"/>
  <c r="AA59" s="1"/>
  <c r="N59"/>
  <c r="S59"/>
  <c r="K59"/>
  <c r="J59"/>
  <c r="M59"/>
  <c r="T59"/>
  <c r="L54" i="5"/>
  <c r="H54"/>
  <c r="J54"/>
  <c r="I54"/>
  <c r="M54"/>
  <c r="K54"/>
  <c r="F56"/>
  <c r="G55"/>
  <c r="H11" i="4"/>
  <c r="K10"/>
  <c r="I10"/>
  <c r="J10" s="1"/>
  <c r="C17" i="3"/>
  <c r="D13"/>
  <c r="F43" i="7" l="1"/>
  <c r="M39"/>
  <c r="M27"/>
  <c r="N27"/>
  <c r="L69" i="10"/>
  <c r="K69"/>
  <c r="H23" i="7"/>
  <c r="K23"/>
  <c r="N23" s="1"/>
  <c r="G25" i="9"/>
  <c r="H25" s="1"/>
  <c r="G35" i="7"/>
  <c r="R21" i="9"/>
  <c r="Q21"/>
  <c r="S21"/>
  <c r="T21" s="1"/>
  <c r="M21"/>
  <c r="N21"/>
  <c r="I21"/>
  <c r="L21" s="1"/>
  <c r="P21"/>
  <c r="J21"/>
  <c r="O21"/>
  <c r="K21"/>
  <c r="I69" i="10"/>
  <c r="H73"/>
  <c r="M69"/>
  <c r="K63"/>
  <c r="L63" s="1"/>
  <c r="M63" s="1"/>
  <c r="L64"/>
  <c r="M64" s="1"/>
  <c r="K12" i="9"/>
  <c r="S12" s="1"/>
  <c r="R12"/>
  <c r="L13"/>
  <c r="T13" s="1"/>
  <c r="I13"/>
  <c r="Q13" s="1"/>
  <c r="K60" i="10"/>
  <c r="L60" s="1"/>
  <c r="M60" s="1"/>
  <c r="M13" i="9"/>
  <c r="N13"/>
  <c r="P13"/>
  <c r="O13"/>
  <c r="J13"/>
  <c r="E11"/>
  <c r="D78" i="13"/>
  <c r="C12" i="9"/>
  <c r="C79" i="13"/>
  <c r="D17" i="3"/>
  <c r="C21"/>
  <c r="K14" i="7"/>
  <c r="N14" s="1"/>
  <c r="G14" i="9"/>
  <c r="H14" s="1"/>
  <c r="G51" i="15"/>
  <c r="H51" s="1"/>
  <c r="I51" s="1"/>
  <c r="J51" s="1"/>
  <c r="K51" s="1"/>
  <c r="G52" i="14"/>
  <c r="H52" s="1"/>
  <c r="I51"/>
  <c r="J51" s="1"/>
  <c r="F52" i="15"/>
  <c r="F53" i="14"/>
  <c r="I61" i="10"/>
  <c r="K61" s="1"/>
  <c r="L61" s="1"/>
  <c r="M61" s="1"/>
  <c r="H13" i="7"/>
  <c r="I13" s="1"/>
  <c r="K13"/>
  <c r="N13" s="1"/>
  <c r="J12"/>
  <c r="M12" s="1"/>
  <c r="H14"/>
  <c r="I14" s="1"/>
  <c r="L14" s="1"/>
  <c r="C13"/>
  <c r="D12"/>
  <c r="C59" i="6"/>
  <c r="D58"/>
  <c r="M60"/>
  <c r="T60"/>
  <c r="K60"/>
  <c r="S60"/>
  <c r="J60"/>
  <c r="F63"/>
  <c r="I61"/>
  <c r="Z60"/>
  <c r="V60"/>
  <c r="U60"/>
  <c r="R60"/>
  <c r="N60"/>
  <c r="Y60"/>
  <c r="AA60" s="1"/>
  <c r="Q60"/>
  <c r="L60"/>
  <c r="O60"/>
  <c r="P60" s="1"/>
  <c r="X60"/>
  <c r="W60"/>
  <c r="K55" i="5"/>
  <c r="M55"/>
  <c r="I55"/>
  <c r="J55"/>
  <c r="H55"/>
  <c r="L55"/>
  <c r="G56"/>
  <c r="I11" i="4"/>
  <c r="J11" s="1"/>
  <c r="K11"/>
  <c r="G13"/>
  <c r="F47" i="7" l="1"/>
  <c r="M43"/>
  <c r="I23"/>
  <c r="L23" s="1"/>
  <c r="N31"/>
  <c r="G14" i="4"/>
  <c r="H13"/>
  <c r="K13" s="1"/>
  <c r="H77" i="10"/>
  <c r="M73"/>
  <c r="L73"/>
  <c r="K73"/>
  <c r="P25" i="9"/>
  <c r="J25"/>
  <c r="Q25"/>
  <c r="O25"/>
  <c r="I25"/>
  <c r="K25"/>
  <c r="S25"/>
  <c r="T25" s="1"/>
  <c r="M25"/>
  <c r="N25"/>
  <c r="R25"/>
  <c r="L25"/>
  <c r="K27" i="7"/>
  <c r="H27"/>
  <c r="I27" s="1"/>
  <c r="L27" s="1"/>
  <c r="G29" i="9"/>
  <c r="H29" s="1"/>
  <c r="I73" i="10"/>
  <c r="G63" i="6"/>
  <c r="H63"/>
  <c r="K13" i="9"/>
  <c r="S13" s="1"/>
  <c r="R13"/>
  <c r="G15"/>
  <c r="C13"/>
  <c r="C80" i="13"/>
  <c r="E12" i="9"/>
  <c r="D79" i="13"/>
  <c r="D21" i="3"/>
  <c r="C25"/>
  <c r="N14" i="9"/>
  <c r="M14"/>
  <c r="P14"/>
  <c r="L14"/>
  <c r="I14"/>
  <c r="Q14" s="1"/>
  <c r="O14"/>
  <c r="J14"/>
  <c r="I52" i="14"/>
  <c r="J52" s="1"/>
  <c r="F53" i="15"/>
  <c r="F54" i="14"/>
  <c r="G53"/>
  <c r="H53" s="1"/>
  <c r="G52" i="15"/>
  <c r="H52" s="1"/>
  <c r="I52" s="1"/>
  <c r="J52" s="1"/>
  <c r="K52" s="1"/>
  <c r="I71" i="13"/>
  <c r="J73" s="1"/>
  <c r="D13" i="7"/>
  <c r="C14"/>
  <c r="J14"/>
  <c r="M14" s="1"/>
  <c r="L13"/>
  <c r="J13"/>
  <c r="M13" s="1"/>
  <c r="I62" i="6"/>
  <c r="C60"/>
  <c r="D59"/>
  <c r="X61"/>
  <c r="L61"/>
  <c r="W61"/>
  <c r="O61"/>
  <c r="P61" s="1"/>
  <c r="Z61"/>
  <c r="U61"/>
  <c r="N61"/>
  <c r="Y61"/>
  <c r="AA61" s="1"/>
  <c r="R61"/>
  <c r="Q61"/>
  <c r="V61"/>
  <c r="S61"/>
  <c r="K61"/>
  <c r="J61"/>
  <c r="T61"/>
  <c r="M61"/>
  <c r="J56" i="5"/>
  <c r="L56"/>
  <c r="H56"/>
  <c r="M56"/>
  <c r="I56"/>
  <c r="K56"/>
  <c r="K12" i="4"/>
  <c r="I12"/>
  <c r="J12" s="1"/>
  <c r="J23" i="7" l="1"/>
  <c r="M23" s="1"/>
  <c r="G47"/>
  <c r="M47"/>
  <c r="F98" i="13"/>
  <c r="G98" s="1"/>
  <c r="N39" i="7"/>
  <c r="G37" i="9"/>
  <c r="H37" s="1"/>
  <c r="F94" i="13"/>
  <c r="G94" s="1"/>
  <c r="N35" i="7"/>
  <c r="M35"/>
  <c r="G33" i="9"/>
  <c r="H33" s="1"/>
  <c r="I13" i="4"/>
  <c r="J13" s="1"/>
  <c r="H14"/>
  <c r="G15"/>
  <c r="G16" s="1"/>
  <c r="R63" i="6"/>
  <c r="U63"/>
  <c r="G39" i="7"/>
  <c r="H39" s="1"/>
  <c r="H35"/>
  <c r="I35" s="1"/>
  <c r="L35" s="1"/>
  <c r="K35"/>
  <c r="J27"/>
  <c r="I29" i="9"/>
  <c r="S29"/>
  <c r="T29" s="1"/>
  <c r="M29"/>
  <c r="N29"/>
  <c r="O29"/>
  <c r="Q29"/>
  <c r="R29"/>
  <c r="J29"/>
  <c r="P29"/>
  <c r="K29"/>
  <c r="L29"/>
  <c r="H31" i="7"/>
  <c r="I31" s="1"/>
  <c r="K31"/>
  <c r="K77" i="10"/>
  <c r="I77"/>
  <c r="M77"/>
  <c r="L77"/>
  <c r="F75" i="6"/>
  <c r="G71"/>
  <c r="H71"/>
  <c r="K14" i="9"/>
  <c r="R14"/>
  <c r="H15"/>
  <c r="N15" s="1"/>
  <c r="Z63" i="6"/>
  <c r="V63"/>
  <c r="Y63"/>
  <c r="AA63" s="1"/>
  <c r="X63"/>
  <c r="O63"/>
  <c r="P63" s="1"/>
  <c r="N63"/>
  <c r="W63"/>
  <c r="Q63"/>
  <c r="L63"/>
  <c r="J63"/>
  <c r="S64"/>
  <c r="K63"/>
  <c r="T64"/>
  <c r="I63"/>
  <c r="M63"/>
  <c r="G16" i="7"/>
  <c r="K16" s="1"/>
  <c r="N16" s="1"/>
  <c r="G16" i="9"/>
  <c r="H16" s="1"/>
  <c r="C81" i="13"/>
  <c r="C15" i="7"/>
  <c r="H15"/>
  <c r="I15" s="1"/>
  <c r="L15" s="1"/>
  <c r="K15"/>
  <c r="N15" s="1"/>
  <c r="E13" i="9"/>
  <c r="D80" i="13"/>
  <c r="D25" i="3"/>
  <c r="C29"/>
  <c r="F63" i="5"/>
  <c r="G63" s="1"/>
  <c r="D14" i="7"/>
  <c r="C14" i="9"/>
  <c r="I53" i="14"/>
  <c r="J53" s="1"/>
  <c r="G53" i="15"/>
  <c r="H53" s="1"/>
  <c r="I53" s="1"/>
  <c r="J53" s="1"/>
  <c r="K53" s="1"/>
  <c r="G54" i="14"/>
  <c r="H54" s="1"/>
  <c r="F54" i="15"/>
  <c r="J71" i="13"/>
  <c r="K71" s="1"/>
  <c r="L71" s="1"/>
  <c r="C61" i="6"/>
  <c r="D60"/>
  <c r="Z62"/>
  <c r="V62"/>
  <c r="U62"/>
  <c r="R62"/>
  <c r="N62"/>
  <c r="Y62"/>
  <c r="AA62" s="1"/>
  <c r="Q62"/>
  <c r="X62"/>
  <c r="W62"/>
  <c r="L62"/>
  <c r="O62"/>
  <c r="P62" s="1"/>
  <c r="M62"/>
  <c r="T62"/>
  <c r="S62"/>
  <c r="J62"/>
  <c r="K62"/>
  <c r="K58" i="5"/>
  <c r="L58"/>
  <c r="G60"/>
  <c r="G45" i="9" l="1"/>
  <c r="F106" i="13"/>
  <c r="G106" s="1"/>
  <c r="F51" i="7"/>
  <c r="N47"/>
  <c r="F102" i="13"/>
  <c r="G102" s="1"/>
  <c r="N43" i="7"/>
  <c r="G41" i="9"/>
  <c r="G43" i="7"/>
  <c r="H43" s="1"/>
  <c r="I43" s="1"/>
  <c r="L43" s="1"/>
  <c r="S33" i="9"/>
  <c r="T33" s="1"/>
  <c r="P33"/>
  <c r="J33"/>
  <c r="K33"/>
  <c r="I33"/>
  <c r="N33"/>
  <c r="O33"/>
  <c r="M33"/>
  <c r="R33"/>
  <c r="Q33"/>
  <c r="L33"/>
  <c r="P37"/>
  <c r="Q37"/>
  <c r="R37"/>
  <c r="L37"/>
  <c r="M37"/>
  <c r="N37"/>
  <c r="O37"/>
  <c r="I37"/>
  <c r="J37"/>
  <c r="K37"/>
  <c r="S37"/>
  <c r="T37" s="1"/>
  <c r="F64" i="5"/>
  <c r="G64" s="1"/>
  <c r="G20" i="4"/>
  <c r="G24" s="1"/>
  <c r="U67" i="6"/>
  <c r="R67"/>
  <c r="R71"/>
  <c r="U71"/>
  <c r="K85" i="10"/>
  <c r="I85"/>
  <c r="M85"/>
  <c r="L85"/>
  <c r="J35" i="7"/>
  <c r="I39"/>
  <c r="K39"/>
  <c r="J31"/>
  <c r="L31"/>
  <c r="Q16" i="9"/>
  <c r="S16"/>
  <c r="T16" s="1"/>
  <c r="R16"/>
  <c r="F87" i="6"/>
  <c r="H79"/>
  <c r="G79"/>
  <c r="S72"/>
  <c r="K71"/>
  <c r="T72"/>
  <c r="J71"/>
  <c r="M71"/>
  <c r="I71"/>
  <c r="L71"/>
  <c r="O71"/>
  <c r="P71" s="1"/>
  <c r="W71"/>
  <c r="N71"/>
  <c r="Q71"/>
  <c r="X71"/>
  <c r="V71"/>
  <c r="Z71"/>
  <c r="Y71"/>
  <c r="AA71" s="1"/>
  <c r="H75"/>
  <c r="M75" s="1"/>
  <c r="G75"/>
  <c r="N67"/>
  <c r="V67"/>
  <c r="Q67"/>
  <c r="Z67"/>
  <c r="W67"/>
  <c r="X67"/>
  <c r="Y67"/>
  <c r="AA67" s="1"/>
  <c r="L67"/>
  <c r="O67"/>
  <c r="P67" s="1"/>
  <c r="S68"/>
  <c r="M67"/>
  <c r="T68"/>
  <c r="K67"/>
  <c r="I67"/>
  <c r="J67"/>
  <c r="P16" i="9"/>
  <c r="J16"/>
  <c r="O16"/>
  <c r="K16"/>
  <c r="I16"/>
  <c r="N16"/>
  <c r="M16"/>
  <c r="P15"/>
  <c r="L15"/>
  <c r="M15"/>
  <c r="O15"/>
  <c r="J15"/>
  <c r="I15"/>
  <c r="Q15" s="1"/>
  <c r="M63" i="5"/>
  <c r="K63"/>
  <c r="J63"/>
  <c r="L63"/>
  <c r="I63"/>
  <c r="H63"/>
  <c r="C82" i="13"/>
  <c r="C15" i="9"/>
  <c r="J60" i="5"/>
  <c r="H60"/>
  <c r="M60"/>
  <c r="I60"/>
  <c r="H15" i="4"/>
  <c r="K15" s="1"/>
  <c r="L16" i="9"/>
  <c r="H16" i="7"/>
  <c r="I16" s="1"/>
  <c r="J16" s="1"/>
  <c r="M16" s="1"/>
  <c r="J15"/>
  <c r="M15" s="1"/>
  <c r="D15"/>
  <c r="E14" i="9"/>
  <c r="D81" i="13"/>
  <c r="D29" i="3"/>
  <c r="K14" i="4"/>
  <c r="I14"/>
  <c r="J14" s="1"/>
  <c r="F55" i="15"/>
  <c r="I54" i="14"/>
  <c r="J54" s="1"/>
  <c r="G54" i="15"/>
  <c r="H54" s="1"/>
  <c r="I54" s="1"/>
  <c r="J54" s="1"/>
  <c r="K54" s="1"/>
  <c r="K73" i="13"/>
  <c r="L73" s="1"/>
  <c r="I75"/>
  <c r="C62" i="6"/>
  <c r="D61"/>
  <c r="K60" i="5"/>
  <c r="L60"/>
  <c r="C14" i="3"/>
  <c r="D10"/>
  <c r="F91" i="6" l="1"/>
  <c r="G87"/>
  <c r="H87"/>
  <c r="H97" i="10"/>
  <c r="K93"/>
  <c r="L93"/>
  <c r="I93"/>
  <c r="M93"/>
  <c r="F55" i="7"/>
  <c r="M55" s="1"/>
  <c r="M51"/>
  <c r="K43"/>
  <c r="N55"/>
  <c r="G28" i="4"/>
  <c r="H24"/>
  <c r="K24" s="1"/>
  <c r="H47" i="7"/>
  <c r="I47" s="1"/>
  <c r="L47" s="1"/>
  <c r="K47"/>
  <c r="F110" i="13"/>
  <c r="G110" s="1"/>
  <c r="G49" i="9"/>
  <c r="N51" i="7"/>
  <c r="G51"/>
  <c r="S45" i="9"/>
  <c r="T45" s="1"/>
  <c r="J45"/>
  <c r="L45"/>
  <c r="Q45"/>
  <c r="O45"/>
  <c r="P45"/>
  <c r="N45"/>
  <c r="I45"/>
  <c r="R45"/>
  <c r="M45"/>
  <c r="K45"/>
  <c r="S41"/>
  <c r="T41" s="1"/>
  <c r="I41"/>
  <c r="R41"/>
  <c r="O41"/>
  <c r="Q41"/>
  <c r="P41"/>
  <c r="J41"/>
  <c r="M41"/>
  <c r="L41"/>
  <c r="N41"/>
  <c r="K41"/>
  <c r="F68" i="5"/>
  <c r="G68" s="1"/>
  <c r="H20" i="4"/>
  <c r="L64" i="5"/>
  <c r="I64"/>
  <c r="J64"/>
  <c r="K64"/>
  <c r="H64"/>
  <c r="M64"/>
  <c r="Y75" i="6"/>
  <c r="U75"/>
  <c r="R75"/>
  <c r="R79"/>
  <c r="J43" i="7"/>
  <c r="J39"/>
  <c r="L39"/>
  <c r="L79" i="6"/>
  <c r="AA79"/>
  <c r="P79"/>
  <c r="H83"/>
  <c r="G83"/>
  <c r="S80"/>
  <c r="I79"/>
  <c r="T80"/>
  <c r="M79"/>
  <c r="AA75"/>
  <c r="Z75"/>
  <c r="X75"/>
  <c r="O75"/>
  <c r="P75" s="1"/>
  <c r="V75"/>
  <c r="N75"/>
  <c r="W75"/>
  <c r="L75"/>
  <c r="Q75"/>
  <c r="S76"/>
  <c r="I75"/>
  <c r="J75"/>
  <c r="T76"/>
  <c r="K75"/>
  <c r="K15" i="9"/>
  <c r="R15"/>
  <c r="D62" i="6"/>
  <c r="F63" i="15"/>
  <c r="D33" i="3"/>
  <c r="D17" i="4" s="1"/>
  <c r="C37" i="3"/>
  <c r="C21" i="4" s="1"/>
  <c r="D82" i="13"/>
  <c r="E15" i="9"/>
  <c r="I15" i="4"/>
  <c r="J15" s="1"/>
  <c r="H16"/>
  <c r="L16" i="7"/>
  <c r="I77" i="13"/>
  <c r="G55" i="15"/>
  <c r="H55" s="1"/>
  <c r="I55" s="1"/>
  <c r="J55" s="1"/>
  <c r="K55" s="1"/>
  <c r="J75" i="13"/>
  <c r="K75" s="1"/>
  <c r="L75" s="1"/>
  <c r="C18" i="3"/>
  <c r="D14"/>
  <c r="G91" i="6" l="1"/>
  <c r="H91"/>
  <c r="S88"/>
  <c r="T88"/>
  <c r="M87"/>
  <c r="I87"/>
  <c r="AA87"/>
  <c r="L87"/>
  <c r="Q87"/>
  <c r="P87"/>
  <c r="M97" i="10"/>
  <c r="L97"/>
  <c r="K97"/>
  <c r="I97"/>
  <c r="G55" i="7"/>
  <c r="F59"/>
  <c r="N59" s="1"/>
  <c r="K55"/>
  <c r="H55"/>
  <c r="I55" s="1"/>
  <c r="E21" i="4"/>
  <c r="C68" i="6"/>
  <c r="C69" i="5"/>
  <c r="C21" i="7"/>
  <c r="D64" i="6"/>
  <c r="D65" i="5"/>
  <c r="D16" i="7"/>
  <c r="Q49" i="9"/>
  <c r="L49"/>
  <c r="R49"/>
  <c r="M49"/>
  <c r="S49"/>
  <c r="T49" s="1"/>
  <c r="N49"/>
  <c r="I49"/>
  <c r="O49"/>
  <c r="J49"/>
  <c r="P49"/>
  <c r="K49"/>
  <c r="H51" i="7"/>
  <c r="I51" s="1"/>
  <c r="L51" s="1"/>
  <c r="K51"/>
  <c r="J47"/>
  <c r="K20" i="4"/>
  <c r="I20"/>
  <c r="J20" s="1"/>
  <c r="J68" i="5"/>
  <c r="H68"/>
  <c r="K68"/>
  <c r="M68"/>
  <c r="L68"/>
  <c r="I68"/>
  <c r="F72"/>
  <c r="G72" s="1"/>
  <c r="AA83" i="6"/>
  <c r="S84"/>
  <c r="M83"/>
  <c r="I83"/>
  <c r="T84"/>
  <c r="G63" i="15"/>
  <c r="H63" s="1"/>
  <c r="I63" s="1"/>
  <c r="J63" s="1"/>
  <c r="K63" s="1"/>
  <c r="C41" i="3"/>
  <c r="C25" i="4" s="1"/>
  <c r="D37" i="3"/>
  <c r="D21" i="4" s="1"/>
  <c r="K16"/>
  <c r="I16"/>
  <c r="J16" s="1"/>
  <c r="I78" i="13"/>
  <c r="I80" s="1"/>
  <c r="J77"/>
  <c r="K77" s="1"/>
  <c r="L77" s="1"/>
  <c r="D18" i="3"/>
  <c r="C22"/>
  <c r="N91" i="6" l="1"/>
  <c r="O91"/>
  <c r="P91" s="1"/>
  <c r="L91"/>
  <c r="AA91"/>
  <c r="T92"/>
  <c r="M91"/>
  <c r="I91"/>
  <c r="S92"/>
  <c r="M59" i="7"/>
  <c r="F63"/>
  <c r="G59"/>
  <c r="H59" s="1"/>
  <c r="I59" s="1"/>
  <c r="J55"/>
  <c r="L55"/>
  <c r="C73" i="5"/>
  <c r="C72" i="6"/>
  <c r="E25" i="4"/>
  <c r="C25" i="7"/>
  <c r="D68" i="6"/>
  <c r="D69" i="5"/>
  <c r="D21" i="7"/>
  <c r="C19" i="9"/>
  <c r="C67" i="10"/>
  <c r="C88" i="13"/>
  <c r="D84"/>
  <c r="E16" i="9"/>
  <c r="J51" i="7"/>
  <c r="F76" i="5"/>
  <c r="G76" s="1"/>
  <c r="H28" i="4"/>
  <c r="M72" i="5"/>
  <c r="K72"/>
  <c r="L72"/>
  <c r="I72"/>
  <c r="J72"/>
  <c r="H72"/>
  <c r="I24" i="4"/>
  <c r="J24" s="1"/>
  <c r="C45" i="3"/>
  <c r="C29" i="4" s="1"/>
  <c r="D41" i="3"/>
  <c r="D25" i="4" s="1"/>
  <c r="J78" i="13"/>
  <c r="K78" s="1"/>
  <c r="L78" s="1"/>
  <c r="D22" i="3"/>
  <c r="C26"/>
  <c r="K59" i="7" l="1"/>
  <c r="F67"/>
  <c r="M63"/>
  <c r="N63"/>
  <c r="G63"/>
  <c r="J59"/>
  <c r="L59"/>
  <c r="D25"/>
  <c r="D72" i="6"/>
  <c r="D73" i="5"/>
  <c r="C71" i="10"/>
  <c r="C23" i="9"/>
  <c r="C92" i="13"/>
  <c r="D19" i="9"/>
  <c r="E19"/>
  <c r="D88" i="13"/>
  <c r="E29" i="4"/>
  <c r="C76" i="6"/>
  <c r="C29" i="7"/>
  <c r="C77" i="5"/>
  <c r="F67" i="10"/>
  <c r="E67"/>
  <c r="F80" i="5"/>
  <c r="G80" s="1"/>
  <c r="I28" i="4"/>
  <c r="J28" s="1"/>
  <c r="K28"/>
  <c r="J76" i="5"/>
  <c r="K76"/>
  <c r="M76"/>
  <c r="I76"/>
  <c r="L76"/>
  <c r="H76"/>
  <c r="D45" i="3"/>
  <c r="D29" i="4" s="1"/>
  <c r="C49" i="3"/>
  <c r="D26"/>
  <c r="C30"/>
  <c r="M67" i="7" l="1"/>
  <c r="N67"/>
  <c r="G67"/>
  <c r="K63"/>
  <c r="H63"/>
  <c r="I63" s="1"/>
  <c r="C11" i="17"/>
  <c r="D11" s="1"/>
  <c r="C27" i="9"/>
  <c r="C75" i="10"/>
  <c r="D76" i="6"/>
  <c r="D77" i="5"/>
  <c r="D29" i="7"/>
  <c r="D49" i="3"/>
  <c r="D33" i="4" s="1"/>
  <c r="C33"/>
  <c r="C53" i="3"/>
  <c r="F71" i="10"/>
  <c r="E71"/>
  <c r="E23" i="9"/>
  <c r="D92" i="13"/>
  <c r="D23" i="9"/>
  <c r="L80" i="5"/>
  <c r="K80"/>
  <c r="J80"/>
  <c r="I80"/>
  <c r="H80"/>
  <c r="M80"/>
  <c r="F84"/>
  <c r="G84" s="1"/>
  <c r="G40" i="4"/>
  <c r="H36"/>
  <c r="K32"/>
  <c r="I32"/>
  <c r="J32" s="1"/>
  <c r="I81" i="13"/>
  <c r="J80"/>
  <c r="K80" s="1"/>
  <c r="L80" s="1"/>
  <c r="D30" i="3"/>
  <c r="C34"/>
  <c r="H67" i="7" l="1"/>
  <c r="I67" s="1"/>
  <c r="K67"/>
  <c r="J63"/>
  <c r="L63"/>
  <c r="C81" i="5"/>
  <c r="C80" i="6"/>
  <c r="C33" i="7"/>
  <c r="E33" i="4"/>
  <c r="D80" i="6"/>
  <c r="D33" i="7"/>
  <c r="D81" i="5"/>
  <c r="F75" i="10"/>
  <c r="E75"/>
  <c r="D27" i="9"/>
  <c r="E27"/>
  <c r="D53" i="3"/>
  <c r="D37" i="4" s="1"/>
  <c r="C57" i="3"/>
  <c r="C37" i="4"/>
  <c r="I84" i="5"/>
  <c r="H84"/>
  <c r="K84"/>
  <c r="M84"/>
  <c r="J84"/>
  <c r="L84"/>
  <c r="F88"/>
  <c r="G88" s="1"/>
  <c r="G44" i="4"/>
  <c r="G48" s="1"/>
  <c r="H40"/>
  <c r="I36"/>
  <c r="J36" s="1"/>
  <c r="K36"/>
  <c r="C65" i="6"/>
  <c r="C18" i="4"/>
  <c r="D34" i="3"/>
  <c r="D18" i="4" s="1"/>
  <c r="C38" i="3"/>
  <c r="J81" i="13"/>
  <c r="K81" s="1"/>
  <c r="L81" s="1"/>
  <c r="I82"/>
  <c r="I83" s="1"/>
  <c r="G8" i="3"/>
  <c r="H8" s="1"/>
  <c r="I8" s="1"/>
  <c r="J8" s="1"/>
  <c r="K8" s="1"/>
  <c r="L8" s="1"/>
  <c r="J67" i="7" l="1"/>
  <c r="L67"/>
  <c r="D37"/>
  <c r="D84" i="6"/>
  <c r="D85" i="5"/>
  <c r="C31" i="9"/>
  <c r="C79" i="10"/>
  <c r="C37" i="7"/>
  <c r="C85" i="5"/>
  <c r="C84" i="6"/>
  <c r="E37" i="4"/>
  <c r="E31" i="9"/>
  <c r="D31"/>
  <c r="C41" i="4"/>
  <c r="D57" i="3"/>
  <c r="D41" i="4" s="1"/>
  <c r="I86" i="13"/>
  <c r="J83"/>
  <c r="K83" s="1"/>
  <c r="L83" s="1"/>
  <c r="G52" i="4"/>
  <c r="G56" s="1"/>
  <c r="F96" i="5"/>
  <c r="G96" s="1"/>
  <c r="H48" i="4"/>
  <c r="H44"/>
  <c r="F92" i="5"/>
  <c r="G92" s="1"/>
  <c r="J88"/>
  <c r="H88"/>
  <c r="L88"/>
  <c r="I88"/>
  <c r="K88"/>
  <c r="M88"/>
  <c r="K40" i="4"/>
  <c r="I40"/>
  <c r="J40" s="1"/>
  <c r="C69" i="6"/>
  <c r="C22" i="4"/>
  <c r="D65" i="6"/>
  <c r="D20" i="7"/>
  <c r="D66" i="5"/>
  <c r="E18" i="4"/>
  <c r="C20" i="7"/>
  <c r="C66" i="5"/>
  <c r="C42" i="3"/>
  <c r="D38"/>
  <c r="D22" i="4" s="1"/>
  <c r="J82" i="13"/>
  <c r="K82" s="1"/>
  <c r="L82" s="1"/>
  <c r="F12" i="3"/>
  <c r="G12" s="1"/>
  <c r="H12" s="1"/>
  <c r="I12" s="1"/>
  <c r="J12" s="1"/>
  <c r="K12" s="1"/>
  <c r="L12" s="1"/>
  <c r="H56" i="4" l="1"/>
  <c r="G60"/>
  <c r="H60" s="1"/>
  <c r="C83" i="10"/>
  <c r="C35" i="9"/>
  <c r="C96" i="13"/>
  <c r="D61" i="3"/>
  <c r="D45" i="4" s="1"/>
  <c r="C45"/>
  <c r="D89" i="5"/>
  <c r="D41" i="7"/>
  <c r="D88" i="6"/>
  <c r="E41" i="4"/>
  <c r="C88" i="6"/>
  <c r="C41" i="7"/>
  <c r="C89" i="5"/>
  <c r="F79" i="10"/>
  <c r="E79"/>
  <c r="E35" i="9"/>
  <c r="D35"/>
  <c r="D96" i="13"/>
  <c r="J86"/>
  <c r="K86" s="1"/>
  <c r="L86" s="1"/>
  <c r="I90"/>
  <c r="K48" i="4"/>
  <c r="I48"/>
  <c r="J48" s="1"/>
  <c r="J96" i="5"/>
  <c r="I96"/>
  <c r="K96"/>
  <c r="M96"/>
  <c r="H96"/>
  <c r="L96"/>
  <c r="H52" i="4"/>
  <c r="F100" i="5"/>
  <c r="G100" s="1"/>
  <c r="H92"/>
  <c r="L92"/>
  <c r="M92"/>
  <c r="K92"/>
  <c r="I92"/>
  <c r="J92"/>
  <c r="J44" i="4"/>
  <c r="K44"/>
  <c r="C73" i="6"/>
  <c r="C26" i="4"/>
  <c r="D87" i="13"/>
  <c r="E18" i="9"/>
  <c r="D18"/>
  <c r="C87" i="13"/>
  <c r="C66" i="10"/>
  <c r="F66" s="1"/>
  <c r="C18" i="9"/>
  <c r="C24" i="7"/>
  <c r="E22" i="4"/>
  <c r="C70" i="5"/>
  <c r="D24" i="7"/>
  <c r="D69" i="6"/>
  <c r="D70" i="5"/>
  <c r="C46" i="3"/>
  <c r="D42"/>
  <c r="D26" i="4" s="1"/>
  <c r="F16" i="3"/>
  <c r="G16" s="1"/>
  <c r="H16" s="1"/>
  <c r="I16" s="1"/>
  <c r="J16" s="1"/>
  <c r="K16" s="1"/>
  <c r="L16" s="1"/>
  <c r="K60" i="4" l="1"/>
  <c r="I60"/>
  <c r="J60" s="1"/>
  <c r="K56"/>
  <c r="I56"/>
  <c r="J56" s="1"/>
  <c r="E45"/>
  <c r="C92" i="6"/>
  <c r="C45" i="7"/>
  <c r="C93" i="5"/>
  <c r="C100" i="13"/>
  <c r="C87" i="10"/>
  <c r="C39" i="9"/>
  <c r="E39"/>
  <c r="D39"/>
  <c r="D100" i="13"/>
  <c r="D92" i="6"/>
  <c r="D93" i="5"/>
  <c r="D45" i="7"/>
  <c r="C69" i="3"/>
  <c r="C73" s="1"/>
  <c r="C57" i="4" s="1"/>
  <c r="D65" i="3"/>
  <c r="D49" i="4" s="1"/>
  <c r="D96" i="6" s="1"/>
  <c r="C49" i="4"/>
  <c r="C96" i="6" s="1"/>
  <c r="F83" i="10"/>
  <c r="E83"/>
  <c r="J90" i="13"/>
  <c r="K90" s="1"/>
  <c r="L90" s="1"/>
  <c r="I100" i="5"/>
  <c r="J100"/>
  <c r="L100"/>
  <c r="H100"/>
  <c r="M100"/>
  <c r="K100"/>
  <c r="I52" i="4"/>
  <c r="J52" s="1"/>
  <c r="K52"/>
  <c r="E26"/>
  <c r="C28" i="7"/>
  <c r="C74" i="5"/>
  <c r="E22" i="9"/>
  <c r="D22"/>
  <c r="D91" i="13"/>
  <c r="D28" i="7"/>
  <c r="D73" i="6"/>
  <c r="D74" i="5"/>
  <c r="C77" i="6"/>
  <c r="C30" i="4"/>
  <c r="C70" i="10"/>
  <c r="F70" s="1"/>
  <c r="C22" i="9"/>
  <c r="C91" i="13"/>
  <c r="D46" i="3"/>
  <c r="D30" i="4" s="1"/>
  <c r="C50" i="3"/>
  <c r="F20"/>
  <c r="E57" i="4" l="1"/>
  <c r="C104" i="6"/>
  <c r="C105" i="5"/>
  <c r="C57" i="7"/>
  <c r="C77" i="3"/>
  <c r="C61" i="4" s="1"/>
  <c r="D73" i="3"/>
  <c r="D57" i="4" s="1"/>
  <c r="D49" i="7"/>
  <c r="D97" i="5"/>
  <c r="C91" i="10"/>
  <c r="C43" i="9"/>
  <c r="C104" i="13"/>
  <c r="D69" i="3"/>
  <c r="D53" i="4" s="1"/>
  <c r="D100" i="6" s="1"/>
  <c r="C53" i="4"/>
  <c r="C100" i="6" s="1"/>
  <c r="E87" i="10"/>
  <c r="F87"/>
  <c r="C97" i="5"/>
  <c r="C49" i="7"/>
  <c r="C95" i="10" s="1"/>
  <c r="E49" i="4"/>
  <c r="D43" i="9"/>
  <c r="E43"/>
  <c r="D104" i="13"/>
  <c r="D26" i="9"/>
  <c r="E26"/>
  <c r="C81" i="6"/>
  <c r="C34" i="4"/>
  <c r="C36" i="7" s="1"/>
  <c r="C74" i="10"/>
  <c r="F74" s="1"/>
  <c r="C26" i="9"/>
  <c r="E30" i="4"/>
  <c r="C32" i="7"/>
  <c r="C78" i="5"/>
  <c r="D32" i="7"/>
  <c r="D77" i="6"/>
  <c r="D78" i="5"/>
  <c r="J94" i="13"/>
  <c r="K94" s="1"/>
  <c r="L94" s="1"/>
  <c r="D50" i="3"/>
  <c r="D34" i="4" s="1"/>
  <c r="D36" i="7" s="1"/>
  <c r="C54" i="3"/>
  <c r="C58" s="1"/>
  <c r="G20"/>
  <c r="H20" s="1"/>
  <c r="I20" s="1"/>
  <c r="J20" s="1"/>
  <c r="K20" s="1"/>
  <c r="L20" s="1"/>
  <c r="F24"/>
  <c r="C55" i="9" l="1"/>
  <c r="C116" i="13"/>
  <c r="C103" i="10"/>
  <c r="D104" i="6"/>
  <c r="D57" i="7"/>
  <c r="D105" i="5"/>
  <c r="F95" i="10"/>
  <c r="E95"/>
  <c r="E61" i="4"/>
  <c r="C108" i="6"/>
  <c r="C109" i="5"/>
  <c r="C61" i="7"/>
  <c r="D77" i="3"/>
  <c r="D61" i="4" s="1"/>
  <c r="C81" i="3"/>
  <c r="C65" i="4" s="1"/>
  <c r="C108" i="13"/>
  <c r="C47" i="9"/>
  <c r="E53" i="4"/>
  <c r="C53" i="7"/>
  <c r="C99" i="10" s="1"/>
  <c r="C101" i="5"/>
  <c r="F91" i="10"/>
  <c r="E91"/>
  <c r="C62" i="3"/>
  <c r="C42" i="4"/>
  <c r="D58" i="3"/>
  <c r="D42" i="4" s="1"/>
  <c r="C89" i="6"/>
  <c r="D101" i="5"/>
  <c r="D53" i="7"/>
  <c r="D47" i="9"/>
  <c r="D108" i="13"/>
  <c r="E47" i="9"/>
  <c r="C82" i="10"/>
  <c r="F82" s="1"/>
  <c r="C95" i="13"/>
  <c r="C34" i="9"/>
  <c r="E34"/>
  <c r="D95" i="13"/>
  <c r="D34" i="9"/>
  <c r="D81" i="6"/>
  <c r="D82" i="5"/>
  <c r="E30" i="9"/>
  <c r="D30"/>
  <c r="C78" i="10"/>
  <c r="F78" s="1"/>
  <c r="C30" i="9"/>
  <c r="D54" i="3"/>
  <c r="D38" i="4" s="1"/>
  <c r="D40" i="7" s="1"/>
  <c r="C85" i="6"/>
  <c r="C38" i="4"/>
  <c r="C40" i="7" s="1"/>
  <c r="C82" i="5"/>
  <c r="E34" i="4"/>
  <c r="G24" i="3"/>
  <c r="H24" s="1"/>
  <c r="I24" s="1"/>
  <c r="J24" s="1"/>
  <c r="K24" s="1"/>
  <c r="L24" s="1"/>
  <c r="F28"/>
  <c r="C59" i="9" l="1"/>
  <c r="C120" i="13"/>
  <c r="C107" i="10"/>
  <c r="E103"/>
  <c r="F103"/>
  <c r="F99"/>
  <c r="E99"/>
  <c r="E65" i="4"/>
  <c r="C112" i="6"/>
  <c r="C113" i="5"/>
  <c r="C65" i="7"/>
  <c r="D108" i="6"/>
  <c r="D61" i="7"/>
  <c r="D109" i="5"/>
  <c r="D55" i="9"/>
  <c r="D116" i="13"/>
  <c r="E55" i="9"/>
  <c r="C85" i="3"/>
  <c r="D81"/>
  <c r="D65" i="4" s="1"/>
  <c r="D62" i="3"/>
  <c r="D46" i="4" s="1"/>
  <c r="C66" i="3"/>
  <c r="C46" i="4"/>
  <c r="C93" i="6"/>
  <c r="D89"/>
  <c r="D44" i="7"/>
  <c r="D90" i="5"/>
  <c r="C51" i="9"/>
  <c r="C112" i="13"/>
  <c r="E26" i="18"/>
  <c r="F26" s="1"/>
  <c r="E51" i="9"/>
  <c r="D51"/>
  <c r="D112" i="13"/>
  <c r="C44" i="7"/>
  <c r="C90" i="5"/>
  <c r="E42" i="4"/>
  <c r="C86" i="10"/>
  <c r="F86" s="1"/>
  <c r="C99" i="13"/>
  <c r="C38" i="9"/>
  <c r="E38"/>
  <c r="D99" i="13"/>
  <c r="D38" i="9"/>
  <c r="E38" i="4"/>
  <c r="C86" i="5"/>
  <c r="D85" i="6"/>
  <c r="D86" i="5"/>
  <c r="G28" i="3"/>
  <c r="H28" s="1"/>
  <c r="I28" s="1"/>
  <c r="J28" s="1"/>
  <c r="K28" s="1"/>
  <c r="L28" s="1"/>
  <c r="F32"/>
  <c r="D112" i="6" l="1"/>
  <c r="D113" i="5"/>
  <c r="D65" i="7"/>
  <c r="C63" i="9"/>
  <c r="C124" i="13"/>
  <c r="C111" i="10"/>
  <c r="F107"/>
  <c r="E107"/>
  <c r="D85" i="3"/>
  <c r="D69" i="4" s="1"/>
  <c r="C69"/>
  <c r="D120" i="13"/>
  <c r="D59" i="9"/>
  <c r="E59"/>
  <c r="F36" i="3"/>
  <c r="G32"/>
  <c r="H32" s="1"/>
  <c r="C48" i="7"/>
  <c r="E46" i="4"/>
  <c r="C94" i="5"/>
  <c r="C42" i="9"/>
  <c r="C90" i="10"/>
  <c r="F90" s="1"/>
  <c r="C103" i="13"/>
  <c r="D103"/>
  <c r="D42" i="9"/>
  <c r="E42"/>
  <c r="C50" i="4"/>
  <c r="C70" i="3"/>
  <c r="C74" s="1"/>
  <c r="D66"/>
  <c r="D50" i="4" s="1"/>
  <c r="D48" i="7"/>
  <c r="D93" i="6"/>
  <c r="D94" i="5"/>
  <c r="I32" i="3"/>
  <c r="J32" s="1"/>
  <c r="K32" s="1"/>
  <c r="L32" s="1"/>
  <c r="E111" i="10" l="1"/>
  <c r="F111"/>
  <c r="D116" i="6"/>
  <c r="D69" i="7"/>
  <c r="D117" i="5"/>
  <c r="C116" i="6"/>
  <c r="C69" i="7"/>
  <c r="C117" i="5"/>
  <c r="E69" i="4"/>
  <c r="D63" i="9"/>
  <c r="D124" i="13"/>
  <c r="E63" i="9"/>
  <c r="C78" i="3"/>
  <c r="D74"/>
  <c r="G36"/>
  <c r="H36" s="1"/>
  <c r="I36" s="1"/>
  <c r="J36" s="1"/>
  <c r="K36" s="1"/>
  <c r="L36" s="1"/>
  <c r="F40"/>
  <c r="D98" i="5"/>
  <c r="D52" i="7"/>
  <c r="D70" i="3"/>
  <c r="D54" i="4" s="1"/>
  <c r="D102" i="5" s="1"/>
  <c r="C54" i="4"/>
  <c r="C98" i="5"/>
  <c r="E50" i="4"/>
  <c r="C52" i="7"/>
  <c r="E46" i="9"/>
  <c r="D46"/>
  <c r="D107" i="13"/>
  <c r="C46" i="9"/>
  <c r="C107" i="13"/>
  <c r="D128" l="1"/>
  <c r="E67" i="9"/>
  <c r="D67"/>
  <c r="C128" i="13"/>
  <c r="C67" i="9"/>
  <c r="C115" i="10"/>
  <c r="D78" i="3"/>
  <c r="C82"/>
  <c r="E54" i="4"/>
  <c r="C102" i="5"/>
  <c r="C111" i="13"/>
  <c r="C50" i="9"/>
  <c r="E50"/>
  <c r="D111" i="13"/>
  <c r="D50" i="9"/>
  <c r="G40" i="3"/>
  <c r="H40" s="1"/>
  <c r="I40" s="1"/>
  <c r="J40" s="1"/>
  <c r="K40" s="1"/>
  <c r="L40" s="1"/>
  <c r="F44"/>
  <c r="F48" s="1"/>
  <c r="F52" s="1"/>
  <c r="F115" i="10" l="1"/>
  <c r="E115"/>
  <c r="C86" i="3"/>
  <c r="D86" s="1"/>
  <c r="D82"/>
  <c r="G44"/>
  <c r="H44" s="1"/>
  <c r="I44" s="1"/>
  <c r="J44" s="1"/>
  <c r="K44" s="1"/>
  <c r="L44" s="1"/>
  <c r="G48" l="1"/>
  <c r="H48" l="1"/>
  <c r="I48" s="1"/>
  <c r="J48" s="1"/>
  <c r="K48" s="1"/>
  <c r="L48" s="1"/>
  <c r="G52"/>
  <c r="H52" s="1"/>
  <c r="I52" s="1"/>
  <c r="J52" s="1"/>
  <c r="K52" s="1"/>
  <c r="L52" s="1"/>
  <c r="F56"/>
  <c r="G56" l="1"/>
  <c r="H56" s="1"/>
  <c r="I56" s="1"/>
  <c r="J56" s="1"/>
  <c r="K56" s="1"/>
  <c r="L56" s="1"/>
  <c r="F60"/>
  <c r="G60" l="1"/>
  <c r="H60" s="1"/>
  <c r="I60" s="1"/>
  <c r="J60" s="1"/>
  <c r="K60" s="1"/>
  <c r="L60" s="1"/>
  <c r="F64"/>
  <c r="G64" l="1"/>
  <c r="H64" s="1"/>
  <c r="I64" s="1"/>
  <c r="J64" s="1"/>
  <c r="K64" s="1"/>
  <c r="L64" s="1"/>
  <c r="F68"/>
  <c r="F72" s="1"/>
  <c r="G72" l="1"/>
  <c r="H72" s="1"/>
  <c r="I72" s="1"/>
  <c r="J72" s="1"/>
  <c r="K72" s="1"/>
  <c r="L72" s="1"/>
  <c r="F76"/>
  <c r="G68"/>
  <c r="H68" s="1"/>
  <c r="I68" s="1"/>
  <c r="J68" s="1"/>
  <c r="K68" s="1"/>
  <c r="L68" s="1"/>
  <c r="G76" l="1"/>
  <c r="H76" s="1"/>
  <c r="I76" s="1"/>
  <c r="J76" s="1"/>
  <c r="K76" s="1"/>
  <c r="L76" s="1"/>
  <c r="F80"/>
  <c r="G80" l="1"/>
  <c r="H80" s="1"/>
  <c r="I80" s="1"/>
  <c r="J80" s="1"/>
  <c r="K80" s="1"/>
  <c r="L80" s="1"/>
  <c r="F84"/>
  <c r="G84" s="1"/>
  <c r="H84" s="1"/>
  <c r="I84" s="1"/>
  <c r="J84" s="1"/>
  <c r="K84" s="1"/>
  <c r="L84" s="1"/>
</calcChain>
</file>

<file path=xl/sharedStrings.xml><?xml version="1.0" encoding="utf-8"?>
<sst xmlns="http://schemas.openxmlformats.org/spreadsheetml/2006/main" count="1354" uniqueCount="535">
  <si>
    <t xml:space="preserve">     HOCHIMINHCITY TO NORTH EUROPE</t>
  </si>
  <si>
    <t>AEC7 SERVICE</t>
  </si>
  <si>
    <t>Update:</t>
  </si>
  <si>
    <t>MOTHER VESSEL</t>
  </si>
  <si>
    <t>ETA SIN</t>
  </si>
  <si>
    <t>ETA PKG</t>
  </si>
  <si>
    <t>LE HAVRE</t>
  </si>
  <si>
    <t>HAMBURG</t>
  </si>
  <si>
    <t>BREMERHAVEN</t>
  </si>
  <si>
    <t>ZEEBRUGGE</t>
  </si>
  <si>
    <t>ROTTERDAM</t>
  </si>
  <si>
    <t>SOUTHAMPTON</t>
  </si>
  <si>
    <t>CMA CGM ALASKA
436W</t>
  </si>
  <si>
    <t>CMA CGM ANDROMEDA
438W</t>
  </si>
  <si>
    <t>CMA CGM MUSCA
442W</t>
  </si>
  <si>
    <t>CMA CGM AQUILA
444W</t>
  </si>
  <si>
    <t>CMA CGM HYDRA
446W</t>
  </si>
  <si>
    <t>CMA CGM PEGASUS
448W</t>
  </si>
  <si>
    <t>CMA CGM LEO
450W</t>
  </si>
  <si>
    <t xml:space="preserve"> </t>
  </si>
  <si>
    <t>AEC2 SERVICE</t>
  </si>
  <si>
    <t xml:space="preserve">FEEDER </t>
  </si>
  <si>
    <t>VOY</t>
  </si>
  <si>
    <t>ETD HCM</t>
  </si>
  <si>
    <t>-</t>
  </si>
  <si>
    <t>OMIT</t>
  </si>
  <si>
    <t>BERNHARD SIBUM</t>
  </si>
  <si>
    <t>SARA</t>
  </si>
  <si>
    <t>JAZAN
1203W</t>
  </si>
  <si>
    <t>AL MANAMAH
1204W</t>
  </si>
  <si>
    <t>AL BAHIA
1206W</t>
  </si>
  <si>
    <t>CMA CGM LAPEROUSE
830W</t>
  </si>
  <si>
    <t>CMA CGM MAGELLAN
832W</t>
  </si>
  <si>
    <t xml:space="preserve">     HOCHIMINHCITY TO NORTH EUROPE </t>
  </si>
  <si>
    <t>AEC8 SERVICE</t>
  </si>
  <si>
    <t>TBN</t>
  </si>
  <si>
    <t>AIN SNAN
1206W</t>
  </si>
  <si>
    <t>CSCL VENUS
0009W</t>
  </si>
  <si>
    <t>CSCL MERCURY
0007W</t>
  </si>
  <si>
    <t>CSCL JUPITER
0009W</t>
  </si>
  <si>
    <t>CSCL SATURN
0003W</t>
  </si>
  <si>
    <t>AL ULA
1211W</t>
  </si>
  <si>
    <t xml:space="preserve">                       HOCHIMINHCITY TO RED SEA PORTS </t>
  </si>
  <si>
    <t>Jeddah</t>
  </si>
  <si>
    <t>AQABA</t>
  </si>
  <si>
    <t>HODEIDAH</t>
  </si>
  <si>
    <t>PORT SUDAN</t>
  </si>
  <si>
    <t>ADEN</t>
  </si>
  <si>
    <t>DJIBOUTI</t>
  </si>
  <si>
    <t>SOKHNA PORT</t>
  </si>
  <si>
    <t>CSCL MARS
0005W</t>
  </si>
  <si>
    <t>CMA CGM NEVADA
567W</t>
  </si>
  <si>
    <t>FROM HO CHI MINH TO ARABIAN GULF PORTS</t>
  </si>
  <si>
    <t>AGX1 SERVICE</t>
  </si>
  <si>
    <t>Khorfakkan</t>
  </si>
  <si>
    <t>Jebel Ali</t>
  </si>
  <si>
    <t>Ajman
(via AEJEAi)</t>
  </si>
  <si>
    <t>ASALUYEH
(via AEJEA)</t>
  </si>
  <si>
    <t>BANDAR KHOMEINI
(via AEJEA)</t>
  </si>
  <si>
    <t>RIYADH
( via SADMM )</t>
  </si>
  <si>
    <t>UASC SHARJAH
1109W</t>
  </si>
  <si>
    <t>PESCARA
1110W</t>
  </si>
  <si>
    <t>HS WAGNER
1111W</t>
  </si>
  <si>
    <t>UASC SHUAIBA
1112W</t>
  </si>
  <si>
    <t>UASC ZAMZAM
1113W</t>
  </si>
  <si>
    <t>UASC SHARJAH
1114W</t>
  </si>
  <si>
    <t>UASC DOHA
1115W</t>
  </si>
  <si>
    <t>HS WAGNER
1116W</t>
  </si>
  <si>
    <t>HS BRUCKNER
1117W</t>
  </si>
  <si>
    <t>UASC SHARJAH
1119W</t>
  </si>
  <si>
    <t>WINTER D
1120W</t>
  </si>
  <si>
    <t>HS WAGNER
1121W</t>
  </si>
  <si>
    <t>HS BRUCKNER
1122W</t>
  </si>
  <si>
    <t>PESCARA 1123W</t>
  </si>
  <si>
    <t>UASC SHARJAH
1124W</t>
  </si>
  <si>
    <t>WINTER D
1125W</t>
  </si>
  <si>
    <t>HS WAGNER
1126W</t>
  </si>
  <si>
    <t>HS BRUCKNER
1127W</t>
  </si>
  <si>
    <t>PESCARA
1128W</t>
  </si>
  <si>
    <t>UASC SHARJAH
1129W</t>
  </si>
  <si>
    <t>WINTER D
1130W</t>
  </si>
  <si>
    <t>PESCARA
1131W</t>
  </si>
  <si>
    <t>UASC DAMMAM
1132W</t>
  </si>
  <si>
    <t>PESCARA
1133W</t>
  </si>
  <si>
    <t>UASC SHARJAH
1134W</t>
  </si>
  <si>
    <t>WINTER D
1135W</t>
  </si>
  <si>
    <t>HS WAGNER
1136W</t>
  </si>
  <si>
    <t>UASC DAMMAM
1137W</t>
  </si>
  <si>
    <t>ABU DHABI
1138W</t>
  </si>
  <si>
    <t>UASC SHARJAH
1139W</t>
  </si>
  <si>
    <t>FOWAIRET
1141W</t>
  </si>
  <si>
    <t>UASC DOHA
1142W</t>
  </si>
  <si>
    <t>UASC DAMMAM
1143W</t>
  </si>
  <si>
    <t>ABU DHABI
1144W</t>
  </si>
  <si>
    <t>UASC SHARJAH
1145W</t>
  </si>
  <si>
    <t>FOWAIRET
1146W</t>
  </si>
  <si>
    <t>ABU DHABI
1147W</t>
  </si>
  <si>
    <t>UASC DAMMAM
1148W</t>
  </si>
  <si>
    <t>UASC ZAMZAM
1149W</t>
  </si>
  <si>
    <t>UASC SHARJAH
1150W</t>
  </si>
  <si>
    <t>FOWAIRET
1151W</t>
  </si>
  <si>
    <t>ABU DHABI
1152W</t>
  </si>
  <si>
    <t>UASC DAMMAM
1201W</t>
  </si>
  <si>
    <t>UASC ZAMZAM
1202W</t>
  </si>
  <si>
    <t>UASC SAMARRA
1203W</t>
  </si>
  <si>
    <t>UASC AJMAN
1204W</t>
  </si>
  <si>
    <t>CMA CGM DON CARLOS
579W</t>
  </si>
  <si>
    <t>CSCL EUROPE
0095W</t>
  </si>
  <si>
    <t>UMM SALAL
1207W</t>
  </si>
  <si>
    <t>XIN DA YANG ZHOU
0051W</t>
  </si>
  <si>
    <t>UNAYZAH
1209W</t>
  </si>
  <si>
    <t>CSCL URANUS
0001W</t>
  </si>
  <si>
    <t>CMA CGM DON CARLOS
591W</t>
  </si>
  <si>
    <t>TAYMA
1212W</t>
  </si>
  <si>
    <t>Person to contact :</t>
  </si>
  <si>
    <t xml:space="preserve">         HOCHIMINHCITY TO WEST MEDITERRANEAN</t>
  </si>
  <si>
    <t>AMC1 SERVICE</t>
  </si>
  <si>
    <t>La Spezia</t>
  </si>
  <si>
    <t>Genoa</t>
  </si>
  <si>
    <t>FOS</t>
  </si>
  <si>
    <t>BARCELONA</t>
  </si>
  <si>
    <t>Napoli
(via SPE)</t>
  </si>
  <si>
    <t>Valencia</t>
  </si>
  <si>
    <t>XIN DA LIAN
1206W</t>
  </si>
  <si>
    <t>XIN CHI WAN
1207W</t>
  </si>
  <si>
    <t>AL RAWDAH
1208W</t>
  </si>
  <si>
    <t>AL SAFAT
1209W</t>
  </si>
  <si>
    <t>HATTA
1211W</t>
  </si>
  <si>
    <t>KOTA RESTU</t>
  </si>
  <si>
    <t>SINAR BITUNG</t>
  </si>
  <si>
    <t>FIDUCIA</t>
  </si>
  <si>
    <t>ANAN BHUM</t>
  </si>
  <si>
    <t xml:space="preserve">         HOCHIMINHCITY TO EAST MEDITERRANEAN</t>
  </si>
  <si>
    <t xml:space="preserve">
Istanbul-Ambarli
</t>
  </si>
  <si>
    <t xml:space="preserve">
Izmit
</t>
  </si>
  <si>
    <t xml:space="preserve">
Izmir
</t>
  </si>
  <si>
    <t>Gemlik</t>
  </si>
  <si>
    <t xml:space="preserve">
Istanbul-Haydarpasa
</t>
  </si>
  <si>
    <t>Mersin</t>
  </si>
  <si>
    <t xml:space="preserve">     HOCHIMINHCITY TO AUSTRALIA</t>
  </si>
  <si>
    <t>AAC1 SERVICE</t>
  </si>
  <si>
    <t>Fremantle</t>
  </si>
  <si>
    <t>Sydney</t>
  </si>
  <si>
    <t>Melbourne</t>
  </si>
  <si>
    <t>Adelaide</t>
  </si>
  <si>
    <t>CSCL SANTIAGO
0040S</t>
  </si>
  <si>
    <t>IBN KHALLIKAN
1112S</t>
  </si>
  <si>
    <t>ELBWOLF
1113S</t>
  </si>
  <si>
    <t>IRENES REMEDY
012S</t>
  </si>
  <si>
    <t>CSCL SANTIAGO
0042S</t>
  </si>
  <si>
    <t>IBN KHALLIKAN
1116S</t>
  </si>
  <si>
    <t>ELBWOLF
1117S</t>
  </si>
  <si>
    <t>IRENES REMEDY
013S</t>
  </si>
  <si>
    <t>CSCL SANTIAGO
0044S</t>
  </si>
  <si>
    <t>IBN KHALLIKAN
1120S</t>
  </si>
  <si>
    <t>ELBWOLF
1121S</t>
  </si>
  <si>
    <t>SANTA MONICA
002S</t>
  </si>
  <si>
    <t>CSCL SANTIAGO
0046S</t>
  </si>
  <si>
    <t>IBN KHALLIKAN
1124S</t>
  </si>
  <si>
    <t>ELBWOLF
1126S</t>
  </si>
  <si>
    <t>SANTA MONICA
003S</t>
  </si>
  <si>
    <t>CSCL SANTIAGO
0048S</t>
  </si>
  <si>
    <t>IBN KHALLIKAN
1129S</t>
  </si>
  <si>
    <t>ELBWOLF
1130S</t>
  </si>
  <si>
    <t>SANTA MONICA
004S</t>
  </si>
  <si>
    <t>CSCL SANTIAGO
0050S</t>
  </si>
  <si>
    <t>HS WAGNER
1133S</t>
  </si>
  <si>
    <t>CAPE MONDEGO
1134S</t>
  </si>
  <si>
    <t>SANTA MONICA
005S</t>
  </si>
  <si>
    <t>CSCL SANTIAGO
0052S</t>
  </si>
  <si>
    <t>IBN KHALLIKAN 1137S</t>
  </si>
  <si>
    <t>CAPE MONDEGO
1138S</t>
  </si>
  <si>
    <t>SANTA MONICA
006S</t>
  </si>
  <si>
    <t>CSCL SANTIAGO
0054S</t>
  </si>
  <si>
    <t>IBN KHALLIKAN
1142S</t>
  </si>
  <si>
    <t>CAPE MONDEGO
1143S</t>
  </si>
  <si>
    <t>SANTA MONICA
007S</t>
  </si>
  <si>
    <t>CSCL SANTIAGO
0056S</t>
  </si>
  <si>
    <t>IBN KHALLIKAN
1146S</t>
  </si>
  <si>
    <t>CAPE MONDEGO
1147S</t>
  </si>
  <si>
    <t>SANTA MONICA
008S</t>
  </si>
  <si>
    <t>CSCL SANTIAGO
0058S</t>
  </si>
  <si>
    <t>IBN KHALLIKAN
1151S</t>
  </si>
  <si>
    <t>CAPE MONDEGO
1152S</t>
  </si>
  <si>
    <t>SANTA MONICA
009S</t>
  </si>
  <si>
    <t>CSCL SANTIAGO
0060S</t>
  </si>
  <si>
    <t>IBN KHALLIKAN
1203S</t>
  </si>
  <si>
    <t>CAPE MONDEGO
1204S</t>
  </si>
  <si>
    <t>SANTA MONICA
010S</t>
  </si>
  <si>
    <t>CSCL SANTIAGO
0062S</t>
  </si>
  <si>
    <t>UASC JUBAIL
1207S</t>
  </si>
  <si>
    <t>CAPE MONDEGO
1208S</t>
  </si>
  <si>
    <t>SANTA MONICA
011S</t>
  </si>
  <si>
    <t>CSCL SANTIAGO
0064S</t>
  </si>
  <si>
    <t>UASC JUBAIL
1211S</t>
  </si>
  <si>
    <t>CAPE MONDEGO
1212S</t>
  </si>
  <si>
    <t>SANTA MONICA
012S</t>
  </si>
  <si>
    <t>CLOSING TIME OF FEEDERS AT VNSGN</t>
  </si>
  <si>
    <t>FEEDER DATE</t>
  </si>
  <si>
    <t>FEEDER NAME</t>
  </si>
  <si>
    <t>CLOSING TIME AT</t>
  </si>
  <si>
    <t>ICD PHUOC LONG 3</t>
  </si>
  <si>
    <t>ICD TRANSIMEX</t>
  </si>
  <si>
    <t>ICD TANAMEXCO</t>
  </si>
  <si>
    <t>CATLAI</t>
  </si>
  <si>
    <t>SPCT</t>
  </si>
  <si>
    <t>WEDNESDAY</t>
  </si>
  <si>
    <t>ME THI BHUM
NITHI BHUM
DANU BHUM</t>
  </si>
  <si>
    <t>N/A</t>
  </si>
  <si>
    <t>24H MON</t>
  </si>
  <si>
    <t>15H TUE</t>
  </si>
  <si>
    <t>THURSDAY</t>
  </si>
  <si>
    <t>SINAR BONTANG
HUNSA BHUM
ACX CHERRY
ACX COSMOS
SINAR BRANI</t>
  </si>
  <si>
    <t>24H TUE</t>
  </si>
  <si>
    <t>15H WED</t>
  </si>
  <si>
    <t>CAPE SORRELL
PAC AQUARIUS
PACIFIC GRACE</t>
  </si>
  <si>
    <t>18H WED</t>
  </si>
  <si>
    <t>20H WED</t>
  </si>
  <si>
    <t>24H WED</t>
  </si>
  <si>
    <t>FRIDAY</t>
  </si>
  <si>
    <t>5H THU</t>
  </si>
  <si>
    <t>13H THU</t>
  </si>
  <si>
    <t>23H THU</t>
  </si>
  <si>
    <t>12H THU</t>
  </si>
  <si>
    <t>SUNDAY</t>
  </si>
  <si>
    <t>10H SAT</t>
  </si>
  <si>
    <t>23H SAT</t>
  </si>
  <si>
    <t>08H SAT</t>
  </si>
  <si>
    <t xml:space="preserve">     HOCHIMINHCITY TO US EAST COAST</t>
  </si>
  <si>
    <t>MINA SERVICE</t>
  </si>
  <si>
    <t>VOYAGE NO.</t>
  </si>
  <si>
    <t>ETA Algeciras</t>
  </si>
  <si>
    <t>CONNECTING
 VESSEL</t>
  </si>
  <si>
    <t>ETA
Algeciras</t>
  </si>
  <si>
    <t>New York</t>
  </si>
  <si>
    <t>Norfolk</t>
  </si>
  <si>
    <t>Savannah</t>
  </si>
  <si>
    <t>ALNOOF
1047W</t>
  </si>
  <si>
    <t>AL SABAHIA
1048W</t>
  </si>
  <si>
    <t>HANJIN LOS ANGELES
0102W</t>
  </si>
  <si>
    <t>AL ABDALI
1050W</t>
  </si>
  <si>
    <t>ASIR
1051W</t>
  </si>
  <si>
    <t>NAJRAN
1052W</t>
  </si>
  <si>
    <t>UASC SHUWAIKH
1101W</t>
  </si>
  <si>
    <t>AL MUTANABBI
1102W</t>
  </si>
  <si>
    <t>AL NOOF
1104W</t>
  </si>
  <si>
    <t>HANJIN PORTLAND 0124W</t>
  </si>
  <si>
    <t>AL SABAHIA
1106W</t>
  </si>
  <si>
    <t>HANJIN LOS ANGELES
0103W</t>
  </si>
  <si>
    <t>AL ABDALI
1108W</t>
  </si>
  <si>
    <t>ASIR
1109W</t>
  </si>
  <si>
    <t>NAJRAN
1110W</t>
  </si>
  <si>
    <t>UASC SHUWAIKH
1111W</t>
  </si>
  <si>
    <t>AL MUTANABBI
1112W</t>
  </si>
  <si>
    <t>AL NOOF
1113W</t>
  </si>
  <si>
    <t>HANJIN PORTLAND
0125W</t>
  </si>
  <si>
    <t>AL SABAHIA
1115W</t>
  </si>
  <si>
    <t>HANJIN LOS ANGELES
0104W</t>
  </si>
  <si>
    <t>AL ABDALI
1117W</t>
  </si>
  <si>
    <t>ASIR
1118W</t>
  </si>
  <si>
    <t>UASC SHUWAIKH
1120W</t>
  </si>
  <si>
    <t>AL NOOF
1122W</t>
  </si>
  <si>
    <t>HANJIN PORTLAND
0126W</t>
  </si>
  <si>
    <t>AL SABAHIA
1124W</t>
  </si>
  <si>
    <t>HANJIN LOS ANGELES
0105W</t>
  </si>
  <si>
    <t>AL ABDALI
1126W</t>
  </si>
  <si>
    <t>ASIR
1127W</t>
  </si>
  <si>
    <t>NAJRAN
1128W</t>
  </si>
  <si>
    <t>AL MUTANABBI
1130W</t>
  </si>
  <si>
    <t>AL NOOF
1131W</t>
  </si>
  <si>
    <t>HANJIN PORTLAND
0127W</t>
  </si>
  <si>
    <t>AL SABAHIA
1133W</t>
  </si>
  <si>
    <t>AL ABDALI
1135W</t>
  </si>
  <si>
    <t>ASIR
1136W</t>
  </si>
  <si>
    <t>DEIRA
1137W</t>
  </si>
  <si>
    <t>NAJRAN
1138W</t>
  </si>
  <si>
    <t>AL FARAHIDI
1139W</t>
  </si>
  <si>
    <t>AL NOOF
1140W</t>
  </si>
  <si>
    <t>AL MUTANABBI
1141W</t>
  </si>
  <si>
    <t>HANJIN ELIZABETH
0134W</t>
  </si>
  <si>
    <t>HANJIN MALTA
0159W</t>
  </si>
  <si>
    <t>AL ABDALI
1144W</t>
  </si>
  <si>
    <t>DEIRA
1146W</t>
  </si>
  <si>
    <t>NAJRAN
1147W</t>
  </si>
  <si>
    <t>AL FARAHIDI
1148W</t>
  </si>
  <si>
    <t>AL SABAHIA
1149W</t>
  </si>
  <si>
    <t>AL NOOF
1150W</t>
  </si>
  <si>
    <t>HANJIN ELIZABETH
0135W</t>
  </si>
  <si>
    <t>HANJIN MALTA
0160W</t>
  </si>
  <si>
    <t>AL ABDALI
1153W</t>
  </si>
  <si>
    <t>ASIR
1201W</t>
  </si>
  <si>
    <t>DEIRA
1202W</t>
  </si>
  <si>
    <t>AL MUTANABBI
1203W</t>
  </si>
  <si>
    <t>NAJRAN
1204W</t>
  </si>
  <si>
    <t>AL SABAHIA
1205W</t>
  </si>
  <si>
    <t>AL NOOF
1206W</t>
  </si>
  <si>
    <t>HANJIN MALTA
0161W</t>
  </si>
  <si>
    <t xml:space="preserve">         HOCHIMINHCITY TO WEST AFRICA</t>
  </si>
  <si>
    <t>WAF1 SERVICE</t>
  </si>
  <si>
    <t>MAIN LINE VESSEL</t>
  </si>
  <si>
    <t>ETD PKG</t>
  </si>
  <si>
    <t>Tema</t>
  </si>
  <si>
    <t>Lagos</t>
  </si>
  <si>
    <t>Cotonou</t>
  </si>
  <si>
    <t>SAM1 SERVICE</t>
  </si>
  <si>
    <t>RIO DE JANEIRO</t>
  </si>
  <si>
    <t>SANTOS</t>
  </si>
  <si>
    <t>PARANAGUA</t>
  </si>
  <si>
    <t xml:space="preserve"> ITAJAL</t>
  </si>
  <si>
    <t>.</t>
  </si>
  <si>
    <t>SAILING SCHEDULE FROM HOCHIMINH CITY TO</t>
  </si>
  <si>
    <t>1/</t>
  </si>
  <si>
    <t xml:space="preserve">NORTH EUROPE (AEC2 SERVICE) </t>
  </si>
  <si>
    <t>2/</t>
  </si>
  <si>
    <t xml:space="preserve">NORTH EUROPE (AEC8 SERVICE) </t>
  </si>
  <si>
    <t xml:space="preserve">LE HAVRE  / ROTTERDAM / HAMBURG / ZEEBRUGGE </t>
  </si>
  <si>
    <t>3/</t>
  </si>
  <si>
    <t xml:space="preserve">NORTH EUROPE (AEC7 DIRECT SERVICE) </t>
  </si>
  <si>
    <t>LE HAVRE  / HAMBURG / BREMERHAVEN / ZEEBRUGGE / ROTTERDAM / SOUTHAMPTON</t>
  </si>
  <si>
    <t>4/</t>
  </si>
  <si>
    <t>WEST MEDITERRANEAN (AMC1 SERVICE)</t>
  </si>
  <si>
    <t>LA SPEZIA /GENOA / FOS / NAPOLI /VALENCIA/ BARCELONA</t>
  </si>
  <si>
    <t>5/</t>
  </si>
  <si>
    <t>6/</t>
  </si>
  <si>
    <t>EAST MEDITERRANEAN (AMC1 SERVICE)</t>
  </si>
  <si>
    <t>7/</t>
  </si>
  <si>
    <t>AUSTRALIA</t>
  </si>
  <si>
    <t>FREMANTLE / SYDNEY / MELBOURNE / ADELAIDE</t>
  </si>
  <si>
    <t>8/</t>
  </si>
  <si>
    <t>WEST AFRICA (WAF1 SERVICE)</t>
  </si>
  <si>
    <t>9/</t>
  </si>
  <si>
    <t>ARABIAN GULF (AEC1 SERVICE)</t>
  </si>
  <si>
    <t>JEBEL ALI / MUSCAT / DOHA / AJMAN /KUWAIT / DAMMAM /RIYADH/…</t>
  </si>
  <si>
    <t>RED SEA (AEC2 SERVICE)</t>
  </si>
  <si>
    <t>JEDDAH / SOKHNA PORT / AQABA / PORT SUDAN</t>
  </si>
  <si>
    <t>11/</t>
  </si>
  <si>
    <t>NEW YORK / NORFOLK / SAVANNAH</t>
  </si>
  <si>
    <t>12/</t>
  </si>
  <si>
    <t>BRAZIL ( SAM1 )</t>
  </si>
  <si>
    <t>Click here for Feeder Closing Time</t>
  </si>
  <si>
    <t xml:space="preserve">HAMBURG / LE HARVE / ROTTERDAM </t>
  </si>
  <si>
    <t>10/</t>
  </si>
  <si>
    <t>ETD VUNG TAU</t>
  </si>
  <si>
    <t>ETA VALENCIA</t>
  </si>
  <si>
    <t>ETA
VALENCIA</t>
  </si>
  <si>
    <t>HANJIN SAN DIEGO
0015W</t>
  </si>
  <si>
    <t>ASIR
1211W</t>
  </si>
  <si>
    <t>AL MUTANABBI
1213W</t>
  </si>
  <si>
    <t>NAJRAN
1214W</t>
  </si>
  <si>
    <t>CMA CGM CASSIOPEIA
834W</t>
  </si>
  <si>
    <t>CMA CGM GEMINI
836W</t>
  </si>
  <si>
    <t>CMA CGM AMERIGO VESPUCCI
838W</t>
  </si>
  <si>
    <t>ETA
 ALGECIRAS</t>
  </si>
  <si>
    <t>ETA
ALGECIRAS</t>
  </si>
  <si>
    <t>SIMA SAPPHIRE</t>
  </si>
  <si>
    <t>CMA CGM LIBRA
440W</t>
  </si>
  <si>
    <t>CMA CGM CHRISTOPHE COLOMB
828W</t>
  </si>
  <si>
    <t>CSCL AMERICA
1210W</t>
  </si>
  <si>
    <t xml:space="preserve">AL HILAL
1212W </t>
  </si>
  <si>
    <t>XIN OU ZHOU
1213W</t>
  </si>
  <si>
    <t>UASC RAMADI
1212W</t>
  </si>
  <si>
    <t>AL SABAHIA
1215W</t>
  </si>
  <si>
    <t>CSCL SANTIAGO
0066S</t>
  </si>
  <si>
    <t>UASC JUBAIL
1215S</t>
  </si>
  <si>
    <t>CAPE MONDEGO
1216S</t>
  </si>
  <si>
    <t>SANTA MONICA
013S</t>
  </si>
  <si>
    <t>CSCL STAR
0013W</t>
  </si>
  <si>
    <t>AIN SNAN
1216W</t>
  </si>
  <si>
    <t>CSCL VENUS
0011W</t>
  </si>
  <si>
    <t>AL NOOF
1216W</t>
  </si>
  <si>
    <t>HANJIN ELIZABETH
0137W</t>
  </si>
  <si>
    <t>HANJIN MALTA
0162W</t>
  </si>
  <si>
    <t>CMA CGM CENTAURUS
840W</t>
  </si>
  <si>
    <t>CMA CGM CORTE REAL
842W</t>
  </si>
  <si>
    <t>CMA CGM COLUMBA
846W</t>
  </si>
  <si>
    <t>AL QIBLA
1218W</t>
  </si>
  <si>
    <t>CSCL MERCURY
0009W</t>
  </si>
  <si>
    <t>CSCL JUPITER
0011W</t>
  </si>
  <si>
    <t>MAYSSAN
1214W</t>
  </si>
  <si>
    <t>JAZAN
1215W</t>
  </si>
  <si>
    <t>AL MANAMAH
1217W</t>
  </si>
  <si>
    <t>CSCL SANTIAGO
0068S</t>
  </si>
  <si>
    <t>UASC JUBAIL
1219S</t>
  </si>
  <si>
    <t>CSCL EUROPE
0097W</t>
  </si>
  <si>
    <t>UMM SALAL
1214W</t>
  </si>
  <si>
    <t>UNAYZAH
1216W</t>
  </si>
  <si>
    <t xml:space="preserve">ETA 
Port Said </t>
  </si>
  <si>
    <t>CAPE FRIO</t>
  </si>
  <si>
    <t>PAC ANTLIA</t>
  </si>
  <si>
    <t>CMA CGM CHRISTOPHE COLOMB
850W</t>
  </si>
  <si>
    <t xml:space="preserve">  </t>
  </si>
  <si>
    <t xml:space="preserve">TRIPOLI,lybia
 </t>
  </si>
  <si>
    <t xml:space="preserve">Latakia
 </t>
  </si>
  <si>
    <t>MISURATA</t>
  </si>
  <si>
    <t xml:space="preserve">Beirut
</t>
  </si>
  <si>
    <t xml:space="preserve">UMM QASR
</t>
  </si>
  <si>
    <t xml:space="preserve">KHORRAMSHAHR
</t>
  </si>
  <si>
    <t xml:space="preserve">Shuaiba (Kuwait)
</t>
  </si>
  <si>
    <t xml:space="preserve">Shuwaikh (Kuwait)
</t>
  </si>
  <si>
    <t xml:space="preserve">Abu Dhabi 
</t>
  </si>
  <si>
    <t xml:space="preserve">RAS AL KHAIMAH
</t>
  </si>
  <si>
    <t xml:space="preserve">FUJAIRAH </t>
  </si>
  <si>
    <t xml:space="preserve">Sharjah
</t>
  </si>
  <si>
    <t xml:space="preserve">Bahrain
</t>
  </si>
  <si>
    <t xml:space="preserve">IR.SHAHID RAJAEE 
</t>
  </si>
  <si>
    <t xml:space="preserve">Port Sultan Qaboo 
</t>
  </si>
  <si>
    <t xml:space="preserve">SOHAR
</t>
  </si>
  <si>
    <t xml:space="preserve">Doha
</t>
  </si>
  <si>
    <t xml:space="preserve">Damman
</t>
  </si>
  <si>
    <t xml:space="preserve">JUBAIL
</t>
  </si>
  <si>
    <t>CAPE FRIO
PAC ANTLIA</t>
  </si>
  <si>
    <t>SIMAR SAPPHIRE</t>
  </si>
  <si>
    <t>WED 24:00H</t>
  </si>
  <si>
    <t>THU 12:00H</t>
  </si>
  <si>
    <t>FRI 16:00H</t>
  </si>
  <si>
    <t>CAPE MONDEGO
1220S</t>
  </si>
  <si>
    <t xml:space="preserve"> ALEXANDRIA</t>
  </si>
  <si>
    <t>AL RIFFA
1214W</t>
  </si>
  <si>
    <t>CMA CGM CALLISTO
452W</t>
  </si>
  <si>
    <t>CMA CGM VELA
454W</t>
  </si>
  <si>
    <t>CMA CGM THALASSA
456W</t>
  </si>
  <si>
    <t>AMBARLI / HAYDAPARSA /  IZMIR / IZMIT / GEMLIK /MERSIN / BERUIT / LATAKIA /TRIPOLI / MISURATA/  ALEXANDRIA /EL DEKHEILA</t>
  </si>
  <si>
    <t>EL DEKHEILA</t>
  </si>
  <si>
    <t>MALIK AL ASHTAR
1216W</t>
  </si>
  <si>
    <t>CMA CGM LAPEROUSE
852W</t>
  </si>
  <si>
    <t>CMA CGM MAGELLAN
854W</t>
  </si>
  <si>
    <t>CSCL SATURN
0005W</t>
  </si>
  <si>
    <t>ALULA
1221W</t>
  </si>
  <si>
    <t>XIN YA ZHOU
1216W</t>
  </si>
  <si>
    <t>AL RAWDAH
1218W</t>
  </si>
  <si>
    <t>AL SAFAT
1219W</t>
  </si>
  <si>
    <t>CSCL AMERICA
1220W</t>
  </si>
  <si>
    <t>SANTA MONICA
014S</t>
  </si>
  <si>
    <t>CSCL SANTIAGO
0070S</t>
  </si>
  <si>
    <t>XIN XIA MEN
0082W</t>
  </si>
  <si>
    <t>TAYMA
1219W</t>
  </si>
  <si>
    <t>JEBEL ALI
1220W</t>
  </si>
  <si>
    <t>Venice</t>
  </si>
  <si>
    <t>Koper</t>
  </si>
  <si>
    <t>VINALINES DIAMOND</t>
  </si>
  <si>
    <t>HANJIN SPAIN
0006</t>
  </si>
  <si>
    <t>ETA ALGECIRAS</t>
  </si>
  <si>
    <t>WARNOW MATE</t>
  </si>
  <si>
    <t>RSU208</t>
  </si>
  <si>
    <t>HANJIN ITALY 0007W</t>
  </si>
  <si>
    <t>SOGA</t>
  </si>
  <si>
    <t>CMA CGM CASSIOPEIA
856W</t>
  </si>
  <si>
    <t>CMA CGM GEMINI
858W</t>
  </si>
  <si>
    <t>CSCL MARS
0007W</t>
  </si>
  <si>
    <t>CMA CGM NEVADA
587W</t>
  </si>
  <si>
    <t>HATTA
1221W</t>
  </si>
  <si>
    <t>AL HILAL
1222W</t>
  </si>
  <si>
    <t>HANJIN SAN DIEGO
0016W</t>
  </si>
  <si>
    <t>ASIR
1221W</t>
  </si>
  <si>
    <t>AL MUTANABBI
1223W</t>
  </si>
  <si>
    <t>NAJRAN
1224W</t>
  </si>
  <si>
    <t xml:space="preserve">ISARA BHUM </t>
  </si>
  <si>
    <t>HANJIN EUROPE 0001W</t>
  </si>
  <si>
    <t>HANJIN UNITED KINGDOM 0005W</t>
  </si>
  <si>
    <t>HANJIN KOREA 0011W</t>
  </si>
  <si>
    <t>HANJIN CHINA 0007W</t>
  </si>
  <si>
    <t>AL ABDALI
1219W</t>
  </si>
  <si>
    <t>US-AEC9</t>
  </si>
  <si>
    <t>US-AMC1</t>
  </si>
  <si>
    <t>13/</t>
  </si>
  <si>
    <t>VINALINES PIONEER</t>
  </si>
  <si>
    <t>ETA PEN</t>
  </si>
  <si>
    <t>IADA</t>
  </si>
  <si>
    <t>PORT KELANG / PENANG</t>
  </si>
  <si>
    <t>IADA SERVICE</t>
  </si>
  <si>
    <t xml:space="preserve">     HOCHIMINHCITY TO MALAYSIA</t>
  </si>
  <si>
    <t>CMA CGM MUSCA
464W</t>
  </si>
  <si>
    <t>CMA CGM AQUILA
466W</t>
  </si>
  <si>
    <t>CMA CGM HYDRA
468W</t>
  </si>
  <si>
    <t>CMA CGM AMERIGO VESPUCCI
860W</t>
  </si>
  <si>
    <t>CMA CGM CENTAURUS
862W</t>
  </si>
  <si>
    <t>CMA CGM CORTE REAL
864W</t>
  </si>
  <si>
    <t>MALIK AL ASHTAR
1227W</t>
  </si>
  <si>
    <t>AL RIFFA
1224W</t>
  </si>
  <si>
    <t>CSCL STAR
0015W</t>
  </si>
  <si>
    <t>AIN SNAN
1226W</t>
  </si>
  <si>
    <t>CSCL VENUS
0013W</t>
  </si>
  <si>
    <t>CMA CGM ANDROMEDA
460W</t>
  </si>
  <si>
    <t>CMA CGM LIBRA
462W</t>
  </si>
  <si>
    <t>CMA CGM TITAN
054W</t>
  </si>
  <si>
    <t>XIN OU ZHOU
1223W</t>
  </si>
  <si>
    <t>MAYSSAN
1224W</t>
  </si>
  <si>
    <t>JAZAN
1225W</t>
  </si>
  <si>
    <t>XIN YA ZHOU
1226W</t>
  </si>
  <si>
    <t>MELINH</t>
  </si>
  <si>
    <t>UASC JUBAIL
1223S</t>
  </si>
  <si>
    <t>CAPE MONDEGO
1224S</t>
  </si>
  <si>
    <t>SANTA MONICA
015S</t>
  </si>
  <si>
    <t>CSCL SANTIAGO
0072S</t>
  </si>
  <si>
    <t>UASC JUBAIL
1227S</t>
  </si>
  <si>
    <t>CAPE MONDEGO
1228S</t>
  </si>
  <si>
    <t xml:space="preserve">NORTHERN PRACTISE 0001W  </t>
  </si>
  <si>
    <t>CMA CGM ALASKA
600W</t>
  </si>
  <si>
    <t>CSCL NEPTUNE
0001W</t>
  </si>
  <si>
    <t>UMM SALAL
1222W</t>
  </si>
  <si>
    <t>UNAYZAH
1223W</t>
  </si>
  <si>
    <t>XIN HONG KONG
0063W</t>
  </si>
  <si>
    <t>CMA CGM ALASKA
619W</t>
  </si>
  <si>
    <t>TAYMA
1226W</t>
  </si>
  <si>
    <t>HANJIN NETHERLANDS 0007W</t>
  </si>
  <si>
    <t>HANJIN GREECE 0007W</t>
  </si>
  <si>
    <t>DEIRA
1222W</t>
  </si>
  <si>
    <t xml:space="preserve"> AL MUTANABBI
1223W</t>
  </si>
  <si>
    <t>ABIDJAN</t>
  </si>
  <si>
    <t>TEMA</t>
  </si>
  <si>
    <t>LAGOS</t>
  </si>
  <si>
    <t>LAGOS /  TEMA / ABIDJAN</t>
  </si>
  <si>
    <t xml:space="preserve">ITAJAI </t>
  </si>
  <si>
    <t>AL SABAHIA
1225W</t>
  </si>
  <si>
    <t>AL NOOF
1226W</t>
  </si>
  <si>
    <t>HANJIN ELIZABETH
0138W</t>
  </si>
  <si>
    <t>HANJIN MALTA 
0163W</t>
  </si>
  <si>
    <t>RIO DE JANEIRO/ PARANAGUA / SANTOS / ITAJAL</t>
  </si>
  <si>
    <t>CAT LAI</t>
  </si>
  <si>
    <t>VINALINES PIONEER
ME LINH</t>
  </si>
  <si>
    <t>THU 23:00H</t>
  </si>
  <si>
    <t>WED 21:00H</t>
  </si>
  <si>
    <t>THU 14:00H</t>
  </si>
  <si>
    <t>GALLANT WAVE</t>
  </si>
  <si>
    <t>THE ABOVE SAILING SCHEDULE  IS SUBJECT TO CHANGE WITH/WITHOUT PRIOR NOTICE</t>
  </si>
  <si>
    <t>VIET HOA TRANSPORT SERVICE &amp; TRADING CO., LTD. ( HEAD OFFICE 1)</t>
  </si>
  <si>
    <t>Office 1 :</t>
  </si>
  <si>
    <t>Ms. Simmi     (84-8) 39402520 ( Ext : 122 )</t>
  </si>
  <si>
    <t xml:space="preserve">284 Nguyen Tat Thanh Street, Dist. 4, Ho Chi Minh City, VietNam                 </t>
  </si>
  <si>
    <t>Office 2 :</t>
  </si>
  <si>
    <t>Ms. Jasmine  (84-8) 38268533 ( Ext : 101 )</t>
  </si>
  <si>
    <t>Tel : (84-8) 39402520 (12 lines)   Fax : (84-8) 39402601 / 39408933 / 39411087</t>
  </si>
  <si>
    <t>Office 3 :</t>
  </si>
  <si>
    <t>Ms. Oanh (84-8) 62810240 ( Ext: 117 )</t>
  </si>
  <si>
    <r>
      <t xml:space="preserve">Email : </t>
    </r>
    <r>
      <rPr>
        <i/>
        <u/>
        <sz val="10"/>
        <rFont val="Times New Roman"/>
        <family val="1"/>
      </rPr>
      <t>general@viethoagroup.com</t>
    </r>
    <r>
      <rPr>
        <sz val="10"/>
        <rFont val="Times New Roman"/>
        <family val="1"/>
      </rPr>
      <t xml:space="preserve">   Website :</t>
    </r>
    <r>
      <rPr>
        <i/>
        <u/>
        <sz val="10"/>
        <rFont val="Times New Roman"/>
        <family val="1"/>
      </rPr>
      <t xml:space="preserve"> www.viethoagroup.com</t>
    </r>
  </si>
</sst>
</file>

<file path=xl/styles.xml><?xml version="1.0" encoding="utf-8"?>
<styleSheet xmlns="http://schemas.openxmlformats.org/spreadsheetml/2006/main">
  <numFmts count="22">
    <numFmt numFmtId="43" formatCode="_(* #,##0.00_);_(* \(#,##0.00\);_(* &quot;-&quot;??_);_(@_)"/>
    <numFmt numFmtId="164" formatCode="m/d;@"/>
    <numFmt numFmtId="165" formatCode="[$-409]d\-mmm;@"/>
    <numFmt numFmtId="166" formatCode="[$-409]d\-mmm\-yyyy;@"/>
    <numFmt numFmtId="167" formatCode="[$-409]d\-mmm\-yy;@"/>
    <numFmt numFmtId="168" formatCode="00#&quot;S&quot;"/>
    <numFmt numFmtId="169" formatCode="###&quot;R&quot;"/>
    <numFmt numFmtId="170" formatCode="0###"/>
    <numFmt numFmtId="171" formatCode="&quot;0&quot;#&quot;S&quot;"/>
    <numFmt numFmtId="172" formatCode="0##&quot;S&quot;"/>
    <numFmt numFmtId="173" formatCode="&quot;S&quot;00#"/>
    <numFmt numFmtId="174" formatCode="&quot;RSU&quot;00#"/>
    <numFmt numFmtId="175" formatCode="0##"/>
    <numFmt numFmtId="176" formatCode="&quot;00&quot;#&quot;S&quot;"/>
    <numFmt numFmtId="177" formatCode="&quot;VMC&quot;0##"/>
    <numFmt numFmtId="178" formatCode="&quot;LU&quot;0##&quot;R&quot;"/>
    <numFmt numFmtId="179" formatCode="&quot;UB&quot;0##&quot;R&quot;"/>
    <numFmt numFmtId="180" formatCode="&quot;OH&quot;###&quot;R&quot;"/>
    <numFmt numFmtId="181" formatCode="###&quot;S&quot;"/>
    <numFmt numFmtId="182" formatCode="&quot;S&quot;###"/>
    <numFmt numFmtId="183" formatCode="&quot;RSU&quot;###"/>
    <numFmt numFmtId="184" formatCode="dd/mm"/>
  </numFmts>
  <fonts count="104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36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name val="Times New Roman"/>
      <family val="1"/>
    </font>
    <font>
      <b/>
      <sz val="14"/>
      <color indexed="12"/>
      <name val="Arial"/>
      <family val="2"/>
    </font>
    <font>
      <sz val="8"/>
      <name val="Arial"/>
      <family val="2"/>
      <charset val="163"/>
    </font>
    <font>
      <sz val="14"/>
      <name val="Times New Roman"/>
      <family val="1"/>
    </font>
    <font>
      <b/>
      <sz val="10"/>
      <color indexed="16"/>
      <name val="Arial"/>
      <family val="2"/>
    </font>
    <font>
      <b/>
      <i/>
      <sz val="10"/>
      <color indexed="16"/>
      <name val="Arial"/>
      <family val="2"/>
    </font>
    <font>
      <sz val="10"/>
      <color indexed="16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indexed="3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16"/>
      <name val="Arial"/>
      <family val="2"/>
    </font>
    <font>
      <b/>
      <i/>
      <sz val="11"/>
      <color indexed="16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  <charset val="163"/>
    </font>
    <font>
      <sz val="10"/>
      <name val="Arial"/>
      <family val="2"/>
      <charset val="163"/>
    </font>
    <font>
      <sz val="10"/>
      <color indexed="22"/>
      <name val="Arial"/>
      <family val="2"/>
      <charset val="163"/>
    </font>
    <font>
      <b/>
      <sz val="10"/>
      <color indexed="22"/>
      <name val="Arial"/>
      <family val="2"/>
    </font>
    <font>
      <sz val="9"/>
      <color indexed="23"/>
      <name val="Arial"/>
      <family val="2"/>
    </font>
    <font>
      <sz val="10"/>
      <color indexed="23"/>
      <name val="Arial"/>
      <family val="2"/>
    </font>
    <font>
      <sz val="11"/>
      <name val="Arial"/>
      <family val="2"/>
    </font>
    <font>
      <sz val="11"/>
      <name val="Arial"/>
      <family val="2"/>
      <charset val="163"/>
    </font>
    <font>
      <b/>
      <sz val="11"/>
      <color indexed="9"/>
      <name val="Arial"/>
      <family val="2"/>
    </font>
    <font>
      <sz val="11"/>
      <color indexed="22"/>
      <name val="Arial"/>
      <family val="2"/>
      <charset val="163"/>
    </font>
    <font>
      <sz val="11"/>
      <color indexed="23"/>
      <name val="Arial"/>
      <family val="2"/>
    </font>
    <font>
      <b/>
      <sz val="12"/>
      <color rgb="FF0070C0"/>
      <name val="Arial"/>
      <family val="2"/>
      <charset val="163"/>
    </font>
    <font>
      <sz val="8"/>
      <name val="Arial"/>
      <family val="2"/>
      <charset val="163"/>
    </font>
    <font>
      <i/>
      <sz val="10"/>
      <name val="Arial"/>
      <family val="2"/>
    </font>
    <font>
      <sz val="10"/>
      <color indexed="9"/>
      <name val="Arial"/>
      <family val="2"/>
    </font>
    <font>
      <i/>
      <sz val="10"/>
      <color indexed="9"/>
      <name val="Arial"/>
      <family val="2"/>
    </font>
    <font>
      <sz val="10"/>
      <color indexed="22"/>
      <name val="Arial"/>
      <family val="2"/>
    </font>
    <font>
      <i/>
      <sz val="10"/>
      <color indexed="22"/>
      <name val="Arial"/>
      <family val="2"/>
    </font>
    <font>
      <b/>
      <sz val="18"/>
      <name val="Arial"/>
      <family val="2"/>
      <charset val="163"/>
    </font>
    <font>
      <b/>
      <sz val="8"/>
      <color indexed="16"/>
      <name val="Arial"/>
      <family val="2"/>
    </font>
    <font>
      <b/>
      <sz val="12"/>
      <name val="Arial"/>
      <family val="2"/>
    </font>
    <font>
      <b/>
      <sz val="10"/>
      <color indexed="23"/>
      <name val="Arial"/>
      <family val="2"/>
    </font>
    <font>
      <sz val="9"/>
      <color indexed="55"/>
      <name val="Arial"/>
      <family val="2"/>
    </font>
    <font>
      <b/>
      <i/>
      <sz val="12"/>
      <color indexed="16"/>
      <name val="Arial"/>
      <family val="2"/>
    </font>
    <font>
      <sz val="12"/>
      <name val="Arial"/>
      <family val="2"/>
      <charset val="163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0"/>
      <color indexed="55"/>
      <name val="Arial"/>
      <family val="2"/>
    </font>
    <font>
      <sz val="10"/>
      <color indexed="55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  <charset val="163"/>
    </font>
    <font>
      <sz val="10"/>
      <name val="Arial"/>
      <family val="2"/>
      <charset val="163"/>
    </font>
    <font>
      <b/>
      <sz val="10"/>
      <color indexed="9"/>
      <name val="Arial"/>
      <family val="2"/>
    </font>
    <font>
      <sz val="10"/>
      <color indexed="9"/>
      <name val="Arial"/>
      <family val="2"/>
      <charset val="163"/>
    </font>
    <font>
      <b/>
      <sz val="10"/>
      <color indexed="9"/>
      <name val="Arial"/>
      <family val="2"/>
      <charset val="163"/>
    </font>
    <font>
      <sz val="10"/>
      <color indexed="22"/>
      <name val="Arial"/>
      <family val="2"/>
      <charset val="163"/>
    </font>
    <font>
      <b/>
      <sz val="10"/>
      <color indexed="22"/>
      <name val="Arial"/>
      <family val="2"/>
      <charset val="163"/>
    </font>
    <font>
      <sz val="10"/>
      <color theme="0" tint="-0.499984740745262"/>
      <name val="Arial"/>
      <family val="2"/>
    </font>
    <font>
      <sz val="11"/>
      <color theme="0" tint="-0.499984740745262"/>
      <name val="Calibri"/>
      <family val="2"/>
      <scheme val="minor"/>
    </font>
    <font>
      <sz val="11"/>
      <color indexed="22"/>
      <name val="Arial"/>
      <family val="2"/>
    </font>
    <font>
      <sz val="11"/>
      <color indexed="23"/>
      <name val="Arial"/>
      <family val="2"/>
      <charset val="163"/>
    </font>
    <font>
      <sz val="10"/>
      <color indexed="23"/>
      <name val="Arial"/>
      <family val="2"/>
      <charset val="163"/>
    </font>
    <font>
      <b/>
      <sz val="10"/>
      <name val="Arial"/>
      <family val="2"/>
      <charset val="163"/>
    </font>
    <font>
      <b/>
      <sz val="10"/>
      <color rgb="FFFF0000"/>
      <name val="Arial"/>
      <family val="2"/>
      <charset val="163"/>
    </font>
    <font>
      <b/>
      <sz val="10"/>
      <color rgb="FFFF0000"/>
      <name val="Arial"/>
      <family val="2"/>
    </font>
    <font>
      <u/>
      <sz val="10"/>
      <color indexed="12"/>
      <name val="Arial"/>
      <family val="2"/>
      <charset val="163"/>
    </font>
    <font>
      <b/>
      <u/>
      <sz val="10"/>
      <color indexed="16"/>
      <name val="Arial"/>
      <family val="2"/>
    </font>
    <font>
      <b/>
      <sz val="10"/>
      <color indexed="48"/>
      <name val="Arial"/>
      <family val="2"/>
    </font>
    <font>
      <b/>
      <i/>
      <u/>
      <sz val="12"/>
      <color indexed="12"/>
      <name val="Arial"/>
      <family val="2"/>
    </font>
    <font>
      <sz val="10"/>
      <name val="Wingdings"/>
      <charset val="2"/>
    </font>
    <font>
      <b/>
      <sz val="36"/>
      <name val="Wingdings"/>
      <charset val="2"/>
    </font>
    <font>
      <b/>
      <sz val="10"/>
      <color indexed="10"/>
      <name val="Arial"/>
      <family val="2"/>
    </font>
    <font>
      <sz val="12"/>
      <name val="Wingdings"/>
      <charset val="2"/>
    </font>
    <font>
      <b/>
      <sz val="12"/>
      <color indexed="10"/>
      <name val="Arial"/>
      <family val="2"/>
    </font>
    <font>
      <b/>
      <u/>
      <sz val="12"/>
      <color indexed="10"/>
      <name val="Arial"/>
      <family val="2"/>
    </font>
    <font>
      <i/>
      <sz val="10"/>
      <color theme="0" tint="-0.499984740745262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charset val="163"/>
      <scheme val="minor"/>
    </font>
    <font>
      <b/>
      <i/>
      <sz val="9"/>
      <color indexed="16"/>
      <name val="Arial"/>
      <family val="2"/>
    </font>
    <font>
      <b/>
      <sz val="9"/>
      <color theme="1"/>
      <name val="Calibri"/>
      <family val="2"/>
      <charset val="163"/>
      <scheme val="minor"/>
    </font>
    <font>
      <sz val="9"/>
      <color theme="1"/>
      <name val="Calibri"/>
      <family val="2"/>
      <scheme val="minor"/>
    </font>
    <font>
      <sz val="9"/>
      <name val="Arial"/>
      <family val="2"/>
      <charset val="163"/>
    </font>
    <font>
      <b/>
      <sz val="11"/>
      <color theme="1"/>
      <name val="Calibri"/>
      <family val="2"/>
      <charset val="163"/>
      <scheme val="minor"/>
    </font>
    <font>
      <b/>
      <sz val="10"/>
      <color indexed="16"/>
      <name val="Arial"/>
      <family val="2"/>
      <charset val="163"/>
    </font>
    <font>
      <b/>
      <sz val="11"/>
      <name val="Arial"/>
      <family val="2"/>
      <charset val="163"/>
    </font>
    <font>
      <b/>
      <sz val="9"/>
      <name val="Arial"/>
      <family val="2"/>
      <charset val="163"/>
    </font>
    <font>
      <sz val="9"/>
      <color rgb="FFFF0000"/>
      <name val="Arial"/>
      <family val="2"/>
    </font>
    <font>
      <sz val="11"/>
      <color theme="0" tint="-0.34998626667073579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VNI-Times"/>
    </font>
    <font>
      <b/>
      <sz val="10"/>
      <name val="Calibri"/>
      <family val="2"/>
    </font>
    <font>
      <sz val="11"/>
      <color theme="1"/>
      <name val="Times New Roman"/>
      <family val="1"/>
    </font>
    <font>
      <sz val="10"/>
      <name val="Calibri"/>
      <family val="2"/>
    </font>
    <font>
      <b/>
      <sz val="10"/>
      <name val="Times New Roman"/>
      <family val="1"/>
    </font>
    <font>
      <sz val="10"/>
      <name val="Helv"/>
    </font>
    <font>
      <i/>
      <u/>
      <sz val="10"/>
      <name val="Times New Roman"/>
      <family val="1"/>
    </font>
    <font>
      <sz val="11"/>
      <color indexed="18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6" fillId="0" borderId="0"/>
    <xf numFmtId="0" fontId="70" fillId="0" borderId="0" applyNumberFormat="0" applyFill="0" applyBorder="0" applyAlignment="0" applyProtection="0">
      <alignment vertical="top"/>
      <protection locked="0"/>
    </xf>
    <xf numFmtId="43" fontId="95" fillId="0" borderId="0" applyFont="0" applyFill="0" applyBorder="0" applyAlignment="0" applyProtection="0"/>
    <xf numFmtId="0" fontId="96" fillId="0" borderId="0"/>
    <xf numFmtId="0" fontId="101" fillId="0" borderId="0"/>
    <xf numFmtId="0" fontId="96" fillId="0" borderId="0"/>
  </cellStyleXfs>
  <cellXfs count="613">
    <xf numFmtId="0" fontId="0" fillId="0" borderId="0" xfId="0"/>
    <xf numFmtId="164" fontId="0" fillId="2" borderId="0" xfId="0" applyNumberFormat="1" applyFill="1"/>
    <xf numFmtId="0" fontId="0" fillId="2" borderId="0" xfId="0" applyNumberFormat="1" applyFill="1"/>
    <xf numFmtId="165" fontId="0" fillId="2" borderId="0" xfId="0" applyNumberFormat="1" applyFill="1"/>
    <xf numFmtId="165" fontId="0" fillId="2" borderId="0" xfId="0" applyNumberFormat="1" applyFill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0" xfId="0" applyNumberFormat="1" applyFont="1" applyFill="1"/>
    <xf numFmtId="0" fontId="1" fillId="2" borderId="0" xfId="0" applyNumberFormat="1" applyFont="1" applyFill="1"/>
    <xf numFmtId="165" fontId="4" fillId="2" borderId="0" xfId="0" applyNumberFormat="1" applyFont="1" applyFill="1" applyAlignment="1">
      <alignment horizontal="center"/>
    </xf>
    <xf numFmtId="165" fontId="4" fillId="2" borderId="0" xfId="0" applyNumberFormat="1" applyFont="1" applyFill="1"/>
    <xf numFmtId="164" fontId="4" fillId="2" borderId="0" xfId="0" applyNumberFormat="1" applyFont="1" applyFill="1"/>
    <xf numFmtId="165" fontId="0" fillId="0" borderId="0" xfId="0" applyNumberFormat="1" applyAlignment="1">
      <alignment horizontal="left"/>
    </xf>
    <xf numFmtId="165" fontId="5" fillId="2" borderId="0" xfId="0" applyNumberFormat="1" applyFont="1" applyFill="1" applyAlignment="1">
      <alignment horizontal="left"/>
    </xf>
    <xf numFmtId="165" fontId="5" fillId="2" borderId="0" xfId="0" applyNumberFormat="1" applyFont="1" applyFill="1" applyAlignment="1">
      <alignment horizontal="center"/>
    </xf>
    <xf numFmtId="165" fontId="6" fillId="0" borderId="0" xfId="0" applyNumberFormat="1" applyFont="1"/>
    <xf numFmtId="165" fontId="7" fillId="2" borderId="0" xfId="0" applyNumberFormat="1" applyFont="1" applyFill="1" applyAlignment="1">
      <alignment horizontal="center"/>
    </xf>
    <xf numFmtId="165" fontId="8" fillId="2" borderId="0" xfId="0" applyNumberFormat="1" applyFont="1" applyFill="1" applyAlignment="1">
      <alignment horizontal="center"/>
    </xf>
    <xf numFmtId="165" fontId="8" fillId="2" borderId="0" xfId="0" applyNumberFormat="1" applyFont="1" applyFill="1" applyAlignment="1">
      <alignment horizontal="left"/>
    </xf>
    <xf numFmtId="165" fontId="7" fillId="2" borderId="0" xfId="0" applyNumberFormat="1" applyFont="1" applyFill="1"/>
    <xf numFmtId="165" fontId="1" fillId="2" borderId="0" xfId="0" applyNumberFormat="1" applyFont="1" applyFill="1" applyAlignment="1">
      <alignment horizontal="center"/>
    </xf>
    <xf numFmtId="165" fontId="1" fillId="2" borderId="0" xfId="0" applyNumberFormat="1" applyFont="1" applyFill="1"/>
    <xf numFmtId="166" fontId="9" fillId="0" borderId="0" xfId="0" applyNumberFormat="1" applyFont="1" applyAlignment="1">
      <alignment horizontal="right"/>
    </xf>
    <xf numFmtId="165" fontId="10" fillId="2" borderId="0" xfId="0" applyNumberFormat="1" applyFont="1" applyFill="1"/>
    <xf numFmtId="167" fontId="9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left"/>
    </xf>
    <xf numFmtId="164" fontId="11" fillId="3" borderId="1" xfId="0" applyNumberFormat="1" applyFont="1" applyFill="1" applyBorder="1" applyAlignment="1">
      <alignment horizontal="center" vertical="center"/>
    </xf>
    <xf numFmtId="165" fontId="11" fillId="3" borderId="1" xfId="0" applyNumberFormat="1" applyFont="1" applyFill="1" applyBorder="1" applyAlignment="1">
      <alignment horizontal="center" vertical="center"/>
    </xf>
    <xf numFmtId="165" fontId="12" fillId="4" borderId="1" xfId="0" applyNumberFormat="1" applyFont="1" applyFill="1" applyBorder="1" applyAlignment="1">
      <alignment horizontal="center" vertical="center"/>
    </xf>
    <xf numFmtId="165" fontId="12" fillId="4" borderId="1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vertical="center"/>
    </xf>
    <xf numFmtId="0" fontId="14" fillId="0" borderId="1" xfId="0" applyFont="1" applyFill="1" applyBorder="1" applyAlignment="1">
      <alignment horizontal="center" wrapText="1"/>
    </xf>
    <xf numFmtId="165" fontId="0" fillId="0" borderId="1" xfId="0" applyNumberFormat="1" applyFill="1" applyBorder="1" applyAlignment="1">
      <alignment horizontal="center" vertical="center" wrapText="1"/>
    </xf>
    <xf numFmtId="164" fontId="0" fillId="0" borderId="0" xfId="0" applyNumberFormat="1" applyFill="1"/>
    <xf numFmtId="164" fontId="15" fillId="2" borderId="0" xfId="0" applyNumberFormat="1" applyFont="1" applyFill="1"/>
    <xf numFmtId="165" fontId="16" fillId="0" borderId="0" xfId="0" applyNumberFormat="1" applyFont="1"/>
    <xf numFmtId="164" fontId="17" fillId="0" borderId="0" xfId="0" applyNumberFormat="1" applyFont="1"/>
    <xf numFmtId="49" fontId="17" fillId="2" borderId="0" xfId="0" applyNumberFormat="1" applyFont="1" applyFill="1"/>
    <xf numFmtId="165" fontId="18" fillId="2" borderId="0" xfId="0" applyNumberFormat="1" applyFont="1" applyFill="1"/>
    <xf numFmtId="0" fontId="20" fillId="0" borderId="0" xfId="0" applyFont="1"/>
    <xf numFmtId="165" fontId="17" fillId="0" borderId="0" xfId="0" applyNumberFormat="1" applyFont="1"/>
    <xf numFmtId="0" fontId="21" fillId="0" borderId="0" xfId="0" applyFont="1"/>
    <xf numFmtId="164" fontId="22" fillId="3" borderId="1" xfId="0" applyNumberFormat="1" applyFont="1" applyFill="1" applyBorder="1" applyAlignment="1">
      <alignment horizontal="center"/>
    </xf>
    <xf numFmtId="165" fontId="22" fillId="3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165" fontId="17" fillId="0" borderId="1" xfId="0" applyNumberFormat="1" applyFont="1" applyFill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165" fontId="17" fillId="0" borderId="3" xfId="0" applyNumberFormat="1" applyFont="1" applyFill="1" applyBorder="1" applyAlignment="1">
      <alignment horizontal="center"/>
    </xf>
    <xf numFmtId="168" fontId="17" fillId="0" borderId="4" xfId="0" applyNumberFormat="1" applyFont="1" applyFill="1" applyBorder="1" applyAlignment="1">
      <alignment horizontal="right"/>
    </xf>
    <xf numFmtId="165" fontId="17" fillId="0" borderId="4" xfId="0" applyNumberFormat="1" applyFont="1" applyFill="1" applyBorder="1" applyAlignment="1">
      <alignment horizontal="center"/>
    </xf>
    <xf numFmtId="165" fontId="17" fillId="0" borderId="5" xfId="0" applyNumberFormat="1" applyFont="1" applyFill="1" applyBorder="1" applyAlignment="1">
      <alignment horizontal="center"/>
    </xf>
    <xf numFmtId="165" fontId="17" fillId="0" borderId="6" xfId="0" applyNumberFormat="1" applyFont="1" applyFill="1" applyBorder="1" applyAlignment="1">
      <alignment horizontal="center"/>
    </xf>
    <xf numFmtId="168" fontId="17" fillId="0" borderId="5" xfId="0" applyNumberFormat="1" applyFont="1" applyFill="1" applyBorder="1" applyAlignment="1">
      <alignment horizontal="right"/>
    </xf>
    <xf numFmtId="168" fontId="17" fillId="0" borderId="8" xfId="0" applyNumberFormat="1" applyFont="1" applyFill="1" applyBorder="1" applyAlignment="1">
      <alignment horizontal="right"/>
    </xf>
    <xf numFmtId="165" fontId="17" fillId="0" borderId="8" xfId="0" applyNumberFormat="1" applyFont="1" applyFill="1" applyBorder="1" applyAlignment="1">
      <alignment horizontal="center"/>
    </xf>
    <xf numFmtId="165" fontId="17" fillId="0" borderId="7" xfId="0" applyNumberFormat="1" applyFont="1" applyFill="1" applyBorder="1" applyAlignment="1">
      <alignment horizontal="center"/>
    </xf>
    <xf numFmtId="0" fontId="0" fillId="0" borderId="0" xfId="0" applyFill="1"/>
    <xf numFmtId="165" fontId="17" fillId="0" borderId="0" xfId="0" applyNumberFormat="1" applyFont="1" applyFill="1" applyBorder="1" applyAlignment="1">
      <alignment horizontal="center"/>
    </xf>
    <xf numFmtId="0" fontId="4" fillId="0" borderId="0" xfId="0" applyFont="1" applyFill="1"/>
    <xf numFmtId="169" fontId="17" fillId="0" borderId="5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vertical="center" wrapText="1"/>
    </xf>
    <xf numFmtId="168" fontId="17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center" vertical="center" wrapText="1"/>
    </xf>
    <xf numFmtId="165" fontId="0" fillId="0" borderId="0" xfId="0" applyNumberFormat="1" applyFill="1" applyBorder="1" applyAlignment="1">
      <alignment horizontal="center" vertical="center" wrapText="1"/>
    </xf>
    <xf numFmtId="16" fontId="0" fillId="0" borderId="0" xfId="0" applyNumberFormat="1" applyFill="1" applyBorder="1" applyAlignment="1">
      <alignment horizontal="center" vertical="center" wrapText="1"/>
    </xf>
    <xf numFmtId="49" fontId="18" fillId="2" borderId="0" xfId="0" applyNumberFormat="1" applyFont="1" applyFill="1"/>
    <xf numFmtId="0" fontId="0" fillId="0" borderId="0" xfId="0" applyNumberFormat="1"/>
    <xf numFmtId="165" fontId="0" fillId="0" borderId="0" xfId="0" applyNumberFormat="1" applyAlignment="1">
      <alignment horizontal="center"/>
    </xf>
    <xf numFmtId="168" fontId="31" fillId="0" borderId="1" xfId="0" applyNumberFormat="1" applyFont="1" applyFill="1" applyBorder="1" applyAlignment="1">
      <alignment horizontal="center"/>
    </xf>
    <xf numFmtId="165" fontId="31" fillId="0" borderId="1" xfId="0" applyNumberFormat="1" applyFont="1" applyFill="1" applyBorder="1" applyAlignment="1">
      <alignment horizontal="center"/>
    </xf>
    <xf numFmtId="16" fontId="0" fillId="0" borderId="0" xfId="0" applyNumberForma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165" fontId="32" fillId="0" borderId="1" xfId="0" applyNumberFormat="1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165" fontId="31" fillId="0" borderId="1" xfId="0" applyNumberFormat="1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165" fontId="35" fillId="6" borderId="1" xfId="0" applyNumberFormat="1" applyFont="1" applyFill="1" applyBorder="1" applyAlignment="1">
      <alignment horizontal="center" vertical="center" wrapText="1"/>
    </xf>
    <xf numFmtId="16" fontId="4" fillId="0" borderId="0" xfId="0" applyNumberFormat="1" applyFont="1" applyFill="1" applyBorder="1" applyAlignment="1">
      <alignment horizontal="center" vertical="center" wrapText="1"/>
    </xf>
    <xf numFmtId="164" fontId="17" fillId="2" borderId="0" xfId="0" applyNumberFormat="1" applyFont="1" applyFill="1"/>
    <xf numFmtId="165" fontId="0" fillId="0" borderId="0" xfId="0" applyNumberFormat="1" applyAlignment="1"/>
    <xf numFmtId="165" fontId="0" fillId="0" borderId="9" xfId="0" applyNumberFormat="1" applyBorder="1" applyAlignment="1"/>
    <xf numFmtId="167" fontId="9" fillId="0" borderId="0" xfId="0" applyNumberFormat="1" applyFont="1" applyAlignment="1"/>
    <xf numFmtId="167" fontId="9" fillId="0" borderId="9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5" fillId="0" borderId="0" xfId="0" applyNumberFormat="1" applyFont="1" applyAlignment="1">
      <alignment horizontal="left"/>
    </xf>
    <xf numFmtId="164" fontId="5" fillId="0" borderId="0" xfId="0" applyNumberFormat="1" applyFont="1"/>
    <xf numFmtId="165" fontId="5" fillId="0" borderId="0" xfId="0" applyNumberFormat="1" applyFont="1" applyAlignment="1">
      <alignment horizontal="center"/>
    </xf>
    <xf numFmtId="165" fontId="5" fillId="0" borderId="0" xfId="0" applyNumberFormat="1" applyFont="1"/>
    <xf numFmtId="0" fontId="0" fillId="0" borderId="0" xfId="0" applyNumberFormat="1" applyAlignment="1">
      <alignment horizontal="center"/>
    </xf>
    <xf numFmtId="166" fontId="37" fillId="0" borderId="0" xfId="0" applyNumberFormat="1" applyFont="1" applyAlignment="1">
      <alignment horizontal="left"/>
    </xf>
    <xf numFmtId="0" fontId="22" fillId="3" borderId="10" xfId="0" applyNumberFormat="1" applyFont="1" applyFill="1" applyBorder="1" applyAlignment="1">
      <alignment horizontal="center"/>
    </xf>
    <xf numFmtId="165" fontId="12" fillId="4" borderId="1" xfId="0" applyNumberFormat="1" applyFont="1" applyFill="1" applyBorder="1" applyAlignment="1">
      <alignment horizontal="center"/>
    </xf>
    <xf numFmtId="164" fontId="24" fillId="0" borderId="1" xfId="0" applyNumberFormat="1" applyFont="1" applyFill="1" applyBorder="1" applyAlignment="1"/>
    <xf numFmtId="168" fontId="4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165" fontId="38" fillId="0" borderId="1" xfId="0" applyNumberFormat="1" applyFont="1" applyFill="1" applyBorder="1" applyAlignment="1">
      <alignment horizontal="center"/>
    </xf>
    <xf numFmtId="165" fontId="39" fillId="0" borderId="1" xfId="0" applyNumberFormat="1" applyFont="1" applyFill="1" applyBorder="1" applyAlignment="1">
      <alignment horizontal="center"/>
    </xf>
    <xf numFmtId="165" fontId="40" fillId="0" borderId="1" xfId="0" applyNumberFormat="1" applyFont="1" applyFill="1" applyBorder="1" applyAlignment="1">
      <alignment horizontal="center"/>
    </xf>
    <xf numFmtId="164" fontId="24" fillId="5" borderId="1" xfId="0" applyNumberFormat="1" applyFont="1" applyFill="1" applyBorder="1" applyAlignment="1"/>
    <xf numFmtId="168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165" fontId="41" fillId="5" borderId="1" xfId="0" applyNumberFormat="1" applyFont="1" applyFill="1" applyBorder="1" applyAlignment="1">
      <alignment horizontal="center"/>
    </xf>
    <xf numFmtId="165" fontId="42" fillId="5" borderId="1" xfId="0" applyNumberFormat="1" applyFont="1" applyFill="1" applyBorder="1" applyAlignment="1">
      <alignment horizontal="center"/>
    </xf>
    <xf numFmtId="164" fontId="24" fillId="6" borderId="1" xfId="0" applyNumberFormat="1" applyFont="1" applyFill="1" applyBorder="1" applyAlignment="1"/>
    <xf numFmtId="168" fontId="30" fillId="6" borderId="1" xfId="0" applyNumberFormat="1" applyFont="1" applyFill="1" applyBorder="1" applyAlignment="1">
      <alignment horizontal="center"/>
    </xf>
    <xf numFmtId="165" fontId="30" fillId="6" borderId="1" xfId="0" applyNumberFormat="1" applyFont="1" applyFill="1" applyBorder="1" applyAlignment="1">
      <alignment horizontal="center"/>
    </xf>
    <xf numFmtId="164" fontId="24" fillId="0" borderId="1" xfId="0" applyNumberFormat="1" applyFont="1" applyFill="1" applyBorder="1" applyAlignment="1">
      <alignment vertical="center"/>
    </xf>
    <xf numFmtId="168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4" fillId="0" borderId="1" xfId="0" quotePrefix="1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7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65" fontId="0" fillId="0" borderId="0" xfId="0" applyNumberFormat="1" applyFill="1" applyAlignment="1">
      <alignment horizontal="center"/>
    </xf>
    <xf numFmtId="164" fontId="5" fillId="0" borderId="0" xfId="0" applyNumberFormat="1" applyFont="1" applyFill="1" applyAlignment="1">
      <alignment horizontal="center"/>
    </xf>
    <xf numFmtId="165" fontId="43" fillId="0" borderId="0" xfId="0" applyNumberFormat="1" applyFont="1" applyAlignment="1">
      <alignment horizontal="center"/>
    </xf>
    <xf numFmtId="164" fontId="5" fillId="0" borderId="0" xfId="0" applyNumberFormat="1" applyFont="1" applyFill="1" applyAlignment="1">
      <alignment horizontal="left"/>
    </xf>
    <xf numFmtId="164" fontId="8" fillId="0" borderId="0" xfId="0" applyNumberFormat="1" applyFont="1" applyAlignment="1">
      <alignment horizontal="center"/>
    </xf>
    <xf numFmtId="164" fontId="14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164" fontId="14" fillId="0" borderId="0" xfId="0" applyNumberFormat="1" applyFont="1" applyAlignment="1">
      <alignment horizontal="center"/>
    </xf>
    <xf numFmtId="167" fontId="9" fillId="0" borderId="0" xfId="0" applyNumberFormat="1" applyFont="1" applyFill="1" applyAlignment="1">
      <alignment horizontal="center"/>
    </xf>
    <xf numFmtId="164" fontId="44" fillId="3" borderId="1" xfId="0" applyNumberFormat="1" applyFont="1" applyFill="1" applyBorder="1" applyAlignment="1">
      <alignment horizontal="center" vertical="center"/>
    </xf>
    <xf numFmtId="0" fontId="44" fillId="3" borderId="2" xfId="0" applyNumberFormat="1" applyFont="1" applyFill="1" applyBorder="1" applyAlignment="1">
      <alignment horizontal="center" vertical="center"/>
    </xf>
    <xf numFmtId="165" fontId="44" fillId="3" borderId="1" xfId="0" applyNumberFormat="1" applyFont="1" applyFill="1" applyBorder="1" applyAlignment="1">
      <alignment horizontal="center" vertical="center"/>
    </xf>
    <xf numFmtId="165" fontId="44" fillId="4" borderId="1" xfId="0" applyNumberFormat="1" applyFont="1" applyFill="1" applyBorder="1" applyAlignment="1">
      <alignment horizontal="center" vertical="center"/>
    </xf>
    <xf numFmtId="165" fontId="44" fillId="4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68" fontId="4" fillId="0" borderId="11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39" fillId="0" borderId="1" xfId="0" applyNumberFormat="1" applyFont="1" applyFill="1" applyBorder="1" applyAlignment="1">
      <alignment horizontal="center" vertical="center" wrapText="1"/>
    </xf>
    <xf numFmtId="165" fontId="39" fillId="0" borderId="3" xfId="0" applyNumberFormat="1" applyFont="1" applyFill="1" applyBorder="1" applyAlignment="1">
      <alignment horizontal="center" vertical="center"/>
    </xf>
    <xf numFmtId="165" fontId="26" fillId="0" borderId="1" xfId="0" applyNumberFormat="1" applyFont="1" applyFill="1" applyBorder="1" applyAlignment="1">
      <alignment horizontal="center" vertical="center" wrapText="1"/>
    </xf>
    <xf numFmtId="165" fontId="26" fillId="0" borderId="3" xfId="0" applyNumberFormat="1" applyFont="1" applyFill="1" applyBorder="1" applyAlignment="1">
      <alignment horizontal="center" vertical="center"/>
    </xf>
    <xf numFmtId="165" fontId="41" fillId="5" borderId="1" xfId="0" applyNumberFormat="1" applyFont="1" applyFill="1" applyBorder="1" applyAlignment="1">
      <alignment horizontal="center" vertical="center" wrapText="1"/>
    </xf>
    <xf numFmtId="165" fontId="14" fillId="0" borderId="3" xfId="0" applyNumberFormat="1" applyFont="1" applyFill="1" applyBorder="1" applyAlignment="1">
      <alignment horizontal="center"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165" fontId="30" fillId="6" borderId="1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vertical="center" wrapText="1"/>
    </xf>
    <xf numFmtId="168" fontId="30" fillId="6" borderId="11" xfId="0" applyNumberFormat="1" applyFont="1" applyFill="1" applyBorder="1" applyAlignment="1">
      <alignment horizontal="center" vertical="center" wrapText="1"/>
    </xf>
    <xf numFmtId="164" fontId="16" fillId="0" borderId="0" xfId="0" applyNumberFormat="1" applyFont="1" applyFill="1" applyBorder="1"/>
    <xf numFmtId="170" fontId="17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65" fontId="16" fillId="0" borderId="0" xfId="0" applyNumberFormat="1" applyFont="1" applyFill="1"/>
    <xf numFmtId="165" fontId="18" fillId="0" borderId="0" xfId="0" applyNumberFormat="1" applyFont="1" applyFill="1"/>
    <xf numFmtId="165" fontId="0" fillId="0" borderId="0" xfId="0" applyNumberFormat="1" applyFill="1"/>
    <xf numFmtId="0" fontId="0" fillId="0" borderId="0" xfId="0" applyNumberFormat="1" applyAlignment="1">
      <alignment horizontal="right"/>
    </xf>
    <xf numFmtId="171" fontId="14" fillId="0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center" wrapText="1"/>
    </xf>
    <xf numFmtId="165" fontId="29" fillId="6" borderId="1" xfId="0" applyNumberFormat="1" applyFont="1" applyFill="1" applyBorder="1" applyAlignment="1">
      <alignment horizontal="center"/>
    </xf>
    <xf numFmtId="172" fontId="17" fillId="0" borderId="6" xfId="0" applyNumberFormat="1" applyFont="1" applyFill="1" applyBorder="1" applyAlignment="1">
      <alignment horizontal="right"/>
    </xf>
    <xf numFmtId="0" fontId="14" fillId="0" borderId="3" xfId="0" applyFont="1" applyFill="1" applyBorder="1" applyAlignment="1">
      <alignment horizontal="center" vertical="center" wrapText="1"/>
    </xf>
    <xf numFmtId="164" fontId="16" fillId="0" borderId="6" xfId="0" applyNumberFormat="1" applyFont="1" applyFill="1" applyBorder="1"/>
    <xf numFmtId="173" fontId="17" fillId="0" borderId="6" xfId="0" quotePrefix="1" applyNumberFormat="1" applyFont="1" applyFill="1" applyBorder="1" applyAlignment="1">
      <alignment horizontal="right"/>
    </xf>
    <xf numFmtId="174" fontId="17" fillId="0" borderId="6" xfId="0" applyNumberFormat="1" applyFont="1" applyFill="1" applyBorder="1" applyAlignment="1">
      <alignment horizontal="right"/>
    </xf>
    <xf numFmtId="164" fontId="16" fillId="0" borderId="3" xfId="0" applyNumberFormat="1" applyFont="1" applyFill="1" applyBorder="1"/>
    <xf numFmtId="175" fontId="17" fillId="0" borderId="3" xfId="0" applyNumberFormat="1" applyFont="1" applyFill="1" applyBorder="1" applyAlignment="1">
      <alignment horizontal="right"/>
    </xf>
    <xf numFmtId="164" fontId="16" fillId="0" borderId="7" xfId="0" applyNumberFormat="1" applyFont="1" applyFill="1" applyBorder="1" applyAlignment="1"/>
    <xf numFmtId="172" fontId="17" fillId="0" borderId="7" xfId="0" applyNumberFormat="1" applyFont="1" applyFill="1" applyBorder="1" applyAlignment="1">
      <alignment horizontal="right"/>
    </xf>
    <xf numFmtId="175" fontId="17" fillId="0" borderId="6" xfId="0" applyNumberFormat="1" applyFont="1" applyFill="1" applyBorder="1" applyAlignment="1">
      <alignment horizontal="right"/>
    </xf>
    <xf numFmtId="164" fontId="0" fillId="0" borderId="0" xfId="0" applyNumberFormat="1" applyAlignment="1"/>
    <xf numFmtId="0" fontId="0" fillId="0" borderId="0" xfId="0" applyNumberFormat="1" applyBorder="1" applyAlignment="1"/>
    <xf numFmtId="165" fontId="0" fillId="0" borderId="0" xfId="0" applyNumberFormat="1" applyBorder="1" applyAlignment="1"/>
    <xf numFmtId="0" fontId="0" fillId="0" borderId="0" xfId="0" applyNumberFormat="1" applyBorder="1"/>
    <xf numFmtId="165" fontId="0" fillId="0" borderId="0" xfId="0" applyNumberFormat="1" applyBorder="1" applyAlignment="1">
      <alignment horizontal="center"/>
    </xf>
    <xf numFmtId="165" fontId="6" fillId="0" borderId="0" xfId="0" applyNumberFormat="1" applyFont="1" applyFill="1"/>
    <xf numFmtId="165" fontId="5" fillId="0" borderId="0" xfId="0" applyNumberFormat="1" applyFont="1" applyBorder="1" applyAlignment="1">
      <alignment horizontal="center"/>
    </xf>
    <xf numFmtId="167" fontId="9" fillId="0" borderId="0" xfId="0" applyNumberFormat="1" applyFont="1" applyFill="1" applyAlignment="1">
      <alignment horizontal="right"/>
    </xf>
    <xf numFmtId="0" fontId="11" fillId="3" borderId="1" xfId="0" applyNumberFormat="1" applyFont="1" applyFill="1" applyBorder="1" applyAlignment="1">
      <alignment horizontal="center" vertical="center"/>
    </xf>
    <xf numFmtId="165" fontId="11" fillId="3" borderId="11" xfId="0" applyNumberFormat="1" applyFont="1" applyFill="1" applyBorder="1" applyAlignment="1">
      <alignment horizontal="center" vertical="center"/>
    </xf>
    <xf numFmtId="164" fontId="11" fillId="3" borderId="11" xfId="0" applyNumberFormat="1" applyFont="1" applyFill="1" applyBorder="1" applyAlignment="1">
      <alignment horizontal="center" vertical="center"/>
    </xf>
    <xf numFmtId="165" fontId="11" fillId="3" borderId="1" xfId="0" applyNumberFormat="1" applyFont="1" applyFill="1" applyBorder="1" applyAlignment="1">
      <alignment horizontal="center" vertical="center" wrapText="1"/>
    </xf>
    <xf numFmtId="165" fontId="48" fillId="4" borderId="1" xfId="0" applyNumberFormat="1" applyFont="1" applyFill="1" applyBorder="1" applyAlignment="1">
      <alignment horizontal="center" vertical="center" wrapText="1"/>
    </xf>
    <xf numFmtId="165" fontId="11" fillId="4" borderId="1" xfId="0" applyNumberFormat="1" applyFont="1" applyFill="1" applyBorder="1" applyAlignment="1">
      <alignment horizontal="center" vertical="center" wrapText="1"/>
    </xf>
    <xf numFmtId="171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5" fontId="0" fillId="0" borderId="1" xfId="0" quotePrefix="1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171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65" fontId="0" fillId="0" borderId="0" xfId="0" quotePrefix="1" applyNumberFormat="1" applyFill="1" applyBorder="1" applyAlignment="1">
      <alignment horizontal="center" vertical="center" wrapText="1"/>
    </xf>
    <xf numFmtId="166" fontId="49" fillId="0" borderId="0" xfId="0" applyNumberFormat="1" applyFont="1" applyFill="1" applyAlignment="1">
      <alignment horizontal="left"/>
    </xf>
    <xf numFmtId="166" fontId="49" fillId="0" borderId="0" xfId="0" applyNumberFormat="1" applyFont="1" applyAlignment="1">
      <alignment horizontal="left"/>
    </xf>
    <xf numFmtId="166" fontId="49" fillId="0" borderId="0" xfId="0" applyNumberFormat="1" applyFont="1" applyAlignment="1">
      <alignment horizontal="right"/>
    </xf>
    <xf numFmtId="167" fontId="49" fillId="0" borderId="0" xfId="0" applyNumberFormat="1" applyFont="1" applyAlignment="1">
      <alignment horizontal="right"/>
    </xf>
    <xf numFmtId="166" fontId="51" fillId="0" borderId="0" xfId="0" applyNumberFormat="1" applyFont="1" applyAlignment="1">
      <alignment horizontal="center"/>
    </xf>
    <xf numFmtId="0" fontId="49" fillId="0" borderId="0" xfId="0" applyFont="1" applyAlignment="1">
      <alignment horizontal="center"/>
    </xf>
    <xf numFmtId="0" fontId="4" fillId="2" borderId="0" xfId="0" applyNumberFormat="1" applyFont="1" applyFill="1" applyAlignment="1">
      <alignment horizontal="center"/>
    </xf>
    <xf numFmtId="164" fontId="4" fillId="0" borderId="0" xfId="0" applyNumberFormat="1" applyFont="1"/>
    <xf numFmtId="0" fontId="1" fillId="2" borderId="0" xfId="0" applyNumberFormat="1" applyFont="1" applyFill="1" applyAlignment="1">
      <alignment horizontal="center"/>
    </xf>
    <xf numFmtId="165" fontId="4" fillId="0" borderId="0" xfId="0" applyNumberFormat="1" applyFont="1" applyAlignment="1">
      <alignment horizontal="center"/>
    </xf>
    <xf numFmtId="164" fontId="14" fillId="0" borderId="1" xfId="0" applyNumberFormat="1" applyFont="1" applyFill="1" applyBorder="1"/>
    <xf numFmtId="164" fontId="52" fillId="7" borderId="1" xfId="0" applyNumberFormat="1" applyFont="1" applyFill="1" applyBorder="1"/>
    <xf numFmtId="168" fontId="53" fillId="7" borderId="1" xfId="0" applyNumberFormat="1" applyFont="1" applyFill="1" applyBorder="1" applyAlignment="1">
      <alignment horizontal="center"/>
    </xf>
    <xf numFmtId="165" fontId="53" fillId="7" borderId="1" xfId="0" applyNumberFormat="1" applyFont="1" applyFill="1" applyBorder="1" applyAlignment="1">
      <alignment horizontal="center"/>
    </xf>
    <xf numFmtId="165" fontId="47" fillId="7" borderId="1" xfId="0" applyNumberFormat="1" applyFont="1" applyFill="1" applyBorder="1" applyAlignment="1">
      <alignment horizontal="center"/>
    </xf>
    <xf numFmtId="165" fontId="28" fillId="5" borderId="1" xfId="0" applyNumberFormat="1" applyFont="1" applyFill="1" applyBorder="1" applyAlignment="1">
      <alignment horizontal="center" vertical="center" wrapText="1"/>
    </xf>
    <xf numFmtId="164" fontId="46" fillId="6" borderId="1" xfId="0" applyNumberFormat="1" applyFont="1" applyFill="1" applyBorder="1"/>
    <xf numFmtId="0" fontId="4" fillId="0" borderId="0" xfId="0" applyFont="1"/>
    <xf numFmtId="165" fontId="4" fillId="0" borderId="0" xfId="0" applyNumberFormat="1" applyFont="1"/>
    <xf numFmtId="0" fontId="4" fillId="0" borderId="0" xfId="0" applyNumberFormat="1" applyFont="1" applyAlignment="1">
      <alignment horizontal="center"/>
    </xf>
    <xf numFmtId="0" fontId="11" fillId="3" borderId="10" xfId="0" applyNumberFormat="1" applyFont="1" applyFill="1" applyBorder="1" applyAlignment="1">
      <alignment horizontal="center" vertical="center"/>
    </xf>
    <xf numFmtId="0" fontId="5" fillId="0" borderId="0" xfId="0" applyFont="1"/>
    <xf numFmtId="0" fontId="54" fillId="4" borderId="1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64" fontId="56" fillId="2" borderId="0" xfId="0" applyNumberFormat="1" applyFont="1" applyFill="1"/>
    <xf numFmtId="0" fontId="0" fillId="2" borderId="0" xfId="0" applyNumberForma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7" fontId="55" fillId="0" borderId="0" xfId="0" applyNumberFormat="1" applyFont="1" applyAlignment="1">
      <alignment horizontal="right"/>
    </xf>
    <xf numFmtId="164" fontId="11" fillId="3" borderId="1" xfId="0" applyNumberFormat="1" applyFont="1" applyFill="1" applyBorder="1" applyAlignment="1">
      <alignment horizontal="center" vertical="center" wrapText="1"/>
    </xf>
    <xf numFmtId="165" fontId="23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6" fontId="0" fillId="0" borderId="1" xfId="0" applyNumberFormat="1" applyFill="1" applyBorder="1" applyAlignment="1">
      <alignment horizontal="center" vertical="center" wrapText="1"/>
    </xf>
    <xf numFmtId="16" fontId="0" fillId="0" borderId="1" xfId="0" applyNumberFormat="1" applyFill="1" applyBorder="1" applyAlignment="1">
      <alignment horizontal="center" vertical="center"/>
    </xf>
    <xf numFmtId="171" fontId="4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16" fontId="39" fillId="0" borderId="1" xfId="0" applyNumberFormat="1" applyFont="1" applyFill="1" applyBorder="1" applyAlignment="1">
      <alignment horizontal="center" vertical="center" wrapText="1"/>
    </xf>
    <xf numFmtId="0" fontId="57" fillId="0" borderId="1" xfId="0" applyFont="1" applyFill="1" applyBorder="1" applyAlignment="1">
      <alignment horizontal="center" vertical="center" wrapText="1"/>
    </xf>
    <xf numFmtId="16" fontId="39" fillId="0" borderId="1" xfId="0" applyNumberFormat="1" applyFont="1" applyFill="1" applyBorder="1" applyAlignment="1">
      <alignment horizontal="center" vertical="center"/>
    </xf>
    <xf numFmtId="16" fontId="39" fillId="0" borderId="1" xfId="0" applyNumberFormat="1" applyFont="1" applyBorder="1" applyAlignment="1">
      <alignment horizontal="center" vertical="center"/>
    </xf>
    <xf numFmtId="16" fontId="0" fillId="0" borderId="0" xfId="0" applyNumberFormat="1" applyFill="1" applyBorder="1" applyAlignment="1">
      <alignment horizontal="center" vertical="center"/>
    </xf>
    <xf numFmtId="16" fontId="0" fillId="0" borderId="0" xfId="0" applyNumberFormat="1" applyBorder="1" applyAlignment="1">
      <alignment horizontal="center" vertical="center"/>
    </xf>
    <xf numFmtId="16" fontId="58" fillId="0" borderId="1" xfId="0" applyNumberFormat="1" applyFont="1" applyFill="1" applyBorder="1" applyAlignment="1">
      <alignment horizontal="center" vertical="center" wrapText="1"/>
    </xf>
    <xf numFmtId="165" fontId="58" fillId="0" borderId="1" xfId="0" applyNumberFormat="1" applyFont="1" applyFill="1" applyBorder="1" applyAlignment="1">
      <alignment horizontal="center" vertical="center" wrapText="1"/>
    </xf>
    <xf numFmtId="16" fontId="58" fillId="0" borderId="1" xfId="0" applyNumberFormat="1" applyFont="1" applyFill="1" applyBorder="1" applyAlignment="1">
      <alignment horizontal="center" vertical="center"/>
    </xf>
    <xf numFmtId="16" fontId="58" fillId="0" borderId="1" xfId="0" applyNumberFormat="1" applyFont="1" applyBorder="1" applyAlignment="1">
      <alignment horizontal="center" vertical="center"/>
    </xf>
    <xf numFmtId="16" fontId="0" fillId="0" borderId="3" xfId="0" applyNumberFormat="1" applyFill="1" applyBorder="1" applyAlignment="1">
      <alignment vertical="center"/>
    </xf>
    <xf numFmtId="16" fontId="0" fillId="0" borderId="3" xfId="0" applyNumberFormat="1" applyBorder="1" applyAlignment="1">
      <alignment vertical="center"/>
    </xf>
    <xf numFmtId="0" fontId="59" fillId="0" borderId="1" xfId="0" applyFont="1" applyFill="1" applyBorder="1" applyAlignment="1">
      <alignment horizontal="center" vertical="center" wrapText="1"/>
    </xf>
    <xf numFmtId="16" fontId="0" fillId="0" borderId="1" xfId="0" applyNumberFormat="1" applyFill="1" applyBorder="1" applyAlignment="1">
      <alignment vertical="center"/>
    </xf>
    <xf numFmtId="16" fontId="0" fillId="0" borderId="1" xfId="0" applyNumberFormat="1" applyBorder="1" applyAlignment="1">
      <alignment vertical="center"/>
    </xf>
    <xf numFmtId="171" fontId="4" fillId="5" borderId="1" xfId="0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 wrapText="1"/>
    </xf>
    <xf numFmtId="16" fontId="60" fillId="5" borderId="1" xfId="0" applyNumberFormat="1" applyFont="1" applyFill="1" applyBorder="1" applyAlignment="1">
      <alignment horizontal="center" vertical="center" wrapText="1"/>
    </xf>
    <xf numFmtId="165" fontId="60" fillId="5" borderId="1" xfId="0" applyNumberFormat="1" applyFont="1" applyFill="1" applyBorder="1" applyAlignment="1">
      <alignment horizontal="center" vertical="center" wrapText="1"/>
    </xf>
    <xf numFmtId="0" fontId="61" fillId="5" borderId="1" xfId="0" applyFont="1" applyFill="1" applyBorder="1" applyAlignment="1">
      <alignment horizontal="center" vertical="center" wrapText="1"/>
    </xf>
    <xf numFmtId="16" fontId="60" fillId="5" borderId="1" xfId="0" applyNumberFormat="1" applyFont="1" applyFill="1" applyBorder="1" applyAlignment="1">
      <alignment horizontal="center" vertical="center"/>
    </xf>
    <xf numFmtId="16" fontId="41" fillId="5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171" fontId="30" fillId="6" borderId="1" xfId="0" applyNumberFormat="1" applyFont="1" applyFill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 wrapText="1"/>
    </xf>
    <xf numFmtId="165" fontId="0" fillId="0" borderId="0" xfId="0" applyNumberFormat="1" applyBorder="1" applyAlignment="1">
      <alignment horizontal="center" vertical="center" wrapText="1"/>
    </xf>
    <xf numFmtId="164" fontId="56" fillId="0" borderId="0" xfId="0" applyNumberFormat="1" applyFont="1"/>
    <xf numFmtId="0" fontId="45" fillId="0" borderId="1" xfId="0" applyFont="1" applyFill="1" applyBorder="1" applyAlignment="1">
      <alignment vertical="center" wrapText="1"/>
    </xf>
    <xf numFmtId="176" fontId="31" fillId="0" borderId="1" xfId="0" applyNumberFormat="1" applyFont="1" applyFill="1" applyBorder="1" applyAlignment="1">
      <alignment horizontal="center" vertical="center" wrapText="1"/>
    </xf>
    <xf numFmtId="16" fontId="32" fillId="0" borderId="1" xfId="0" applyNumberFormat="1" applyFont="1" applyFill="1" applyBorder="1" applyAlignment="1">
      <alignment horizontal="center" vertical="center" wrapText="1"/>
    </xf>
    <xf numFmtId="171" fontId="31" fillId="0" borderId="1" xfId="0" applyNumberFormat="1" applyFont="1" applyFill="1" applyBorder="1" applyAlignment="1">
      <alignment horizontal="center" vertical="center" wrapText="1"/>
    </xf>
    <xf numFmtId="0" fontId="45" fillId="5" borderId="1" xfId="0" applyFont="1" applyFill="1" applyBorder="1" applyAlignment="1">
      <alignment vertical="center" wrapText="1"/>
    </xf>
    <xf numFmtId="171" fontId="31" fillId="5" borderId="1" xfId="0" applyNumberFormat="1" applyFont="1" applyFill="1" applyBorder="1" applyAlignment="1">
      <alignment horizontal="center" vertical="center" wrapText="1"/>
    </xf>
    <xf numFmtId="165" fontId="31" fillId="5" borderId="1" xfId="0" applyNumberFormat="1" applyFont="1" applyFill="1" applyBorder="1" applyAlignment="1">
      <alignment horizontal="center" vertical="center" wrapText="1"/>
    </xf>
    <xf numFmtId="16" fontId="34" fillId="5" borderId="1" xfId="0" applyNumberFormat="1" applyFont="1" applyFill="1" applyBorder="1" applyAlignment="1">
      <alignment horizontal="center" vertical="center" wrapText="1"/>
    </xf>
    <xf numFmtId="16" fontId="64" fillId="5" borderId="1" xfId="0" applyNumberFormat="1" applyFont="1" applyFill="1" applyBorder="1" applyAlignment="1">
      <alignment horizontal="center" vertical="center" wrapText="1"/>
    </xf>
    <xf numFmtId="0" fontId="45" fillId="6" borderId="1" xfId="0" applyFont="1" applyFill="1" applyBorder="1" applyAlignment="1">
      <alignment vertical="center" wrapText="1"/>
    </xf>
    <xf numFmtId="171" fontId="35" fillId="6" borderId="1" xfId="0" applyNumberFormat="1" applyFont="1" applyFill="1" applyBorder="1" applyAlignment="1">
      <alignment horizontal="center" vertical="center" wrapText="1"/>
    </xf>
    <xf numFmtId="16" fontId="65" fillId="6" borderId="1" xfId="0" applyNumberFormat="1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/>
    <xf numFmtId="177" fontId="17" fillId="0" borderId="0" xfId="0" applyNumberFormat="1" applyFont="1" applyFill="1" applyBorder="1" applyAlignment="1">
      <alignment horizontal="right"/>
    </xf>
    <xf numFmtId="0" fontId="45" fillId="0" borderId="1" xfId="0" applyFont="1" applyBorder="1" applyAlignment="1">
      <alignment vertical="center" wrapText="1"/>
    </xf>
    <xf numFmtId="16" fontId="25" fillId="0" borderId="1" xfId="0" applyNumberFormat="1" applyFont="1" applyBorder="1" applyAlignment="1">
      <alignment horizontal="center" vertical="center" wrapText="1"/>
    </xf>
    <xf numFmtId="16" fontId="25" fillId="0" borderId="1" xfId="0" applyNumberFormat="1" applyFont="1" applyFill="1" applyBorder="1" applyAlignment="1">
      <alignment horizontal="center" vertical="center" wrapText="1"/>
    </xf>
    <xf numFmtId="16" fontId="26" fillId="0" borderId="1" xfId="0" applyNumberFormat="1" applyFont="1" applyBorder="1" applyAlignment="1">
      <alignment horizontal="center" vertical="center" wrapText="1"/>
    </xf>
    <xf numFmtId="16" fontId="26" fillId="0" borderId="1" xfId="0" applyNumberFormat="1" applyFont="1" applyFill="1" applyBorder="1" applyAlignment="1">
      <alignment horizontal="center" vertical="center" wrapText="1"/>
    </xf>
    <xf numFmtId="16" fontId="27" fillId="5" borderId="1" xfId="0" applyNumberFormat="1" applyFont="1" applyFill="1" applyBorder="1" applyAlignment="1">
      <alignment horizontal="center" vertical="center" wrapText="1"/>
    </xf>
    <xf numFmtId="16" fontId="66" fillId="6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65" fontId="17" fillId="2" borderId="0" xfId="0" applyNumberFormat="1" applyFont="1" applyFill="1"/>
    <xf numFmtId="164" fontId="68" fillId="2" borderId="0" xfId="0" applyNumberFormat="1" applyFont="1" applyFill="1"/>
    <xf numFmtId="164" fontId="69" fillId="2" borderId="0" xfId="0" applyNumberFormat="1" applyFont="1" applyFill="1"/>
    <xf numFmtId="165" fontId="62" fillId="9" borderId="1" xfId="0" applyNumberFormat="1" applyFont="1" applyFill="1" applyBorder="1" applyAlignment="1">
      <alignment horizontal="center"/>
    </xf>
    <xf numFmtId="165" fontId="80" fillId="9" borderId="1" xfId="0" applyNumberFormat="1" applyFont="1" applyFill="1" applyBorder="1" applyAlignment="1">
      <alignment horizontal="center"/>
    </xf>
    <xf numFmtId="165" fontId="82" fillId="0" borderId="1" xfId="0" applyNumberFormat="1" applyFont="1" applyFill="1" applyBorder="1" applyAlignment="1">
      <alignment horizontal="center"/>
    </xf>
    <xf numFmtId="0" fontId="24" fillId="0" borderId="1" xfId="1" applyFont="1" applyBorder="1" applyAlignment="1">
      <alignment horizontal="center" vertical="center" wrapText="1"/>
    </xf>
    <xf numFmtId="164" fontId="81" fillId="0" borderId="1" xfId="0" applyNumberFormat="1" applyFont="1" applyFill="1" applyBorder="1" applyAlignment="1"/>
    <xf numFmtId="168" fontId="82" fillId="0" borderId="1" xfId="0" applyNumberFormat="1" applyFont="1" applyFill="1" applyBorder="1" applyAlignment="1">
      <alignment horizontal="center"/>
    </xf>
    <xf numFmtId="164" fontId="63" fillId="0" borderId="0" xfId="0" applyNumberFormat="1" applyFont="1" applyFill="1"/>
    <xf numFmtId="0" fontId="81" fillId="9" borderId="1" xfId="1" applyFont="1" applyFill="1" applyBorder="1" applyAlignment="1">
      <alignment horizontal="center" vertical="center" wrapText="1"/>
    </xf>
    <xf numFmtId="165" fontId="14" fillId="0" borderId="0" xfId="1" applyNumberFormat="1" applyFont="1"/>
    <xf numFmtId="0" fontId="26" fillId="0" borderId="0" xfId="1"/>
    <xf numFmtId="0" fontId="14" fillId="0" borderId="0" xfId="1" applyFont="1" applyAlignment="1"/>
    <xf numFmtId="0" fontId="11" fillId="0" borderId="0" xfId="1" applyFont="1" applyAlignment="1">
      <alignment horizontal="right"/>
    </xf>
    <xf numFmtId="0" fontId="71" fillId="0" borderId="0" xfId="2" applyFont="1" applyAlignment="1" applyProtection="1"/>
    <xf numFmtId="49" fontId="17" fillId="2" borderId="0" xfId="1" applyNumberFormat="1" applyFont="1" applyFill="1"/>
    <xf numFmtId="0" fontId="72" fillId="0" borderId="0" xfId="1" applyFont="1"/>
    <xf numFmtId="0" fontId="73" fillId="0" borderId="0" xfId="2" applyFont="1" applyAlignment="1" applyProtection="1"/>
    <xf numFmtId="0" fontId="74" fillId="0" borderId="0" xfId="1" applyFont="1"/>
    <xf numFmtId="0" fontId="75" fillId="0" borderId="0" xfId="1" applyFont="1" applyAlignment="1"/>
    <xf numFmtId="0" fontId="19" fillId="0" borderId="0" xfId="1" applyFont="1"/>
    <xf numFmtId="0" fontId="20" fillId="0" borderId="0" xfId="1" applyFont="1"/>
    <xf numFmtId="0" fontId="21" fillId="0" borderId="0" xfId="1" applyFont="1"/>
    <xf numFmtId="0" fontId="76" fillId="0" borderId="0" xfId="1" applyFont="1"/>
    <xf numFmtId="0" fontId="77" fillId="0" borderId="0" xfId="1" applyFont="1"/>
    <xf numFmtId="0" fontId="78" fillId="0" borderId="0" xfId="1" applyFont="1" applyAlignment="1">
      <alignment horizontal="right"/>
    </xf>
    <xf numFmtId="0" fontId="79" fillId="0" borderId="0" xfId="2" applyFont="1" applyAlignment="1" applyProtection="1"/>
    <xf numFmtId="164" fontId="14" fillId="2" borderId="0" xfId="1" applyNumberFormat="1" applyFont="1" applyFill="1"/>
    <xf numFmtId="165" fontId="17" fillId="2" borderId="0" xfId="1" applyNumberFormat="1" applyFont="1" applyFill="1"/>
    <xf numFmtId="0" fontId="3" fillId="0" borderId="0" xfId="1" applyFont="1" applyAlignment="1"/>
    <xf numFmtId="0" fontId="43" fillId="0" borderId="0" xfId="1" applyFont="1" applyAlignment="1"/>
    <xf numFmtId="165" fontId="4" fillId="2" borderId="0" xfId="0" applyNumberFormat="1" applyFont="1" applyFill="1" applyAlignment="1">
      <alignment horizontal="center"/>
    </xf>
    <xf numFmtId="0" fontId="43" fillId="0" borderId="0" xfId="1" applyFont="1" applyAlignment="1">
      <alignment horizontal="center"/>
    </xf>
    <xf numFmtId="0" fontId="43" fillId="0" borderId="0" xfId="1" applyFont="1" applyAlignment="1"/>
    <xf numFmtId="0" fontId="83" fillId="0" borderId="0" xfId="0" applyFont="1"/>
    <xf numFmtId="0" fontId="43" fillId="0" borderId="0" xfId="1" applyFont="1" applyAlignment="1">
      <alignment horizontal="center"/>
    </xf>
    <xf numFmtId="165" fontId="5" fillId="2" borderId="0" xfId="0" applyNumberFormat="1" applyFont="1" applyFill="1" applyAlignment="1">
      <alignment horizontal="center"/>
    </xf>
    <xf numFmtId="165" fontId="8" fillId="2" borderId="0" xfId="0" applyNumberFormat="1" applyFont="1" applyFill="1" applyAlignment="1">
      <alignment horizontal="center"/>
    </xf>
    <xf numFmtId="165" fontId="5" fillId="2" borderId="0" xfId="0" applyNumberFormat="1" applyFont="1" applyFill="1" applyAlignment="1">
      <alignment horizontal="left"/>
    </xf>
    <xf numFmtId="165" fontId="84" fillId="4" borderId="1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165" fontId="50" fillId="0" borderId="0" xfId="0" applyNumberFormat="1" applyFont="1"/>
    <xf numFmtId="166" fontId="51" fillId="0" borderId="0" xfId="0" applyNumberFormat="1" applyFont="1" applyAlignment="1">
      <alignment horizontal="right"/>
    </xf>
    <xf numFmtId="172" fontId="17" fillId="0" borderId="5" xfId="0" applyNumberFormat="1" applyFont="1" applyFill="1" applyBorder="1" applyAlignment="1">
      <alignment horizontal="right"/>
    </xf>
    <xf numFmtId="0" fontId="85" fillId="0" borderId="12" xfId="0" applyFont="1" applyBorder="1" applyAlignment="1">
      <alignment vertical="center" wrapText="1"/>
    </xf>
    <xf numFmtId="16" fontId="0" fillId="0" borderId="3" xfId="0" applyNumberFormat="1" applyFill="1" applyBorder="1" applyAlignment="1">
      <alignment horizontal="center" vertical="center" wrapText="1"/>
    </xf>
    <xf numFmtId="165" fontId="0" fillId="0" borderId="3" xfId="0" applyNumberForma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178" fontId="17" fillId="0" borderId="5" xfId="0" applyNumberFormat="1" applyFont="1" applyFill="1" applyBorder="1" applyAlignment="1">
      <alignment horizontal="right"/>
    </xf>
    <xf numFmtId="179" fontId="17" fillId="0" borderId="5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164" fontId="0" fillId="0" borderId="8" xfId="0" applyNumberFormat="1" applyBorder="1"/>
    <xf numFmtId="168" fontId="31" fillId="0" borderId="3" xfId="0" applyNumberFormat="1" applyFont="1" applyFill="1" applyBorder="1" applyAlignment="1">
      <alignment horizontal="center"/>
    </xf>
    <xf numFmtId="168" fontId="31" fillId="0" borderId="7" xfId="0" applyNumberFormat="1" applyFont="1" applyFill="1" applyBorder="1" applyAlignment="1">
      <alignment horizontal="center"/>
    </xf>
    <xf numFmtId="168" fontId="31" fillId="0" borderId="0" xfId="0" applyNumberFormat="1" applyFont="1" applyFill="1" applyBorder="1" applyAlignment="1">
      <alignment horizontal="center"/>
    </xf>
    <xf numFmtId="168" fontId="31" fillId="0" borderId="4" xfId="0" applyNumberFormat="1" applyFont="1" applyFill="1" applyBorder="1" applyAlignment="1">
      <alignment horizontal="center"/>
    </xf>
    <xf numFmtId="0" fontId="0" fillId="0" borderId="8" xfId="0" applyNumberFormat="1" applyBorder="1"/>
    <xf numFmtId="165" fontId="31" fillId="0" borderId="3" xfId="0" applyNumberFormat="1" applyFont="1" applyFill="1" applyBorder="1" applyAlignment="1">
      <alignment horizontal="center"/>
    </xf>
    <xf numFmtId="165" fontId="31" fillId="0" borderId="7" xfId="0" applyNumberFormat="1" applyFont="1" applyFill="1" applyBorder="1" applyAlignment="1">
      <alignment horizontal="center"/>
    </xf>
    <xf numFmtId="165" fontId="31" fillId="0" borderId="0" xfId="0" applyNumberFormat="1" applyFont="1" applyFill="1" applyBorder="1" applyAlignment="1">
      <alignment horizontal="center"/>
    </xf>
    <xf numFmtId="165" fontId="0" fillId="0" borderId="7" xfId="0" applyNumberFormat="1" applyBorder="1"/>
    <xf numFmtId="165" fontId="31" fillId="0" borderId="10" xfId="0" applyNumberFormat="1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 vertical="center" wrapText="1"/>
    </xf>
    <xf numFmtId="165" fontId="4" fillId="0" borderId="6" xfId="0" applyNumberFormat="1" applyFont="1" applyFill="1" applyBorder="1" applyAlignment="1">
      <alignment horizontal="center"/>
    </xf>
    <xf numFmtId="165" fontId="32" fillId="0" borderId="0" xfId="0" applyNumberFormat="1" applyFont="1" applyFill="1" applyBorder="1" applyAlignment="1">
      <alignment horizontal="center" vertical="center" wrapText="1"/>
    </xf>
    <xf numFmtId="180" fontId="17" fillId="0" borderId="5" xfId="0" applyNumberFormat="1" applyFont="1" applyFill="1" applyBorder="1" applyAlignment="1">
      <alignment horizontal="right"/>
    </xf>
    <xf numFmtId="165" fontId="31" fillId="0" borderId="4" xfId="0" applyNumberFormat="1" applyFont="1" applyFill="1" applyBorder="1" applyAlignment="1">
      <alignment horizontal="center"/>
    </xf>
    <xf numFmtId="165" fontId="0" fillId="0" borderId="8" xfId="0" applyNumberFormat="1" applyBorder="1"/>
    <xf numFmtId="0" fontId="0" fillId="0" borderId="0" xfId="0" applyFill="1" applyBorder="1"/>
    <xf numFmtId="0" fontId="14" fillId="0" borderId="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vertical="center" wrapText="1"/>
    </xf>
    <xf numFmtId="171" fontId="14" fillId="0" borderId="3" xfId="0" applyNumberFormat="1" applyFont="1" applyFill="1" applyBorder="1" applyAlignment="1">
      <alignment horizontal="center" vertical="center" wrapText="1"/>
    </xf>
    <xf numFmtId="178" fontId="17" fillId="0" borderId="5" xfId="0" applyNumberFormat="1" applyFont="1" applyFill="1" applyBorder="1" applyAlignment="1">
      <alignment horizontal="center"/>
    </xf>
    <xf numFmtId="180" fontId="17" fillId="0" borderId="5" xfId="0" applyNumberFormat="1" applyFont="1" applyFill="1" applyBorder="1" applyAlignment="1">
      <alignment horizontal="center"/>
    </xf>
    <xf numFmtId="179" fontId="17" fillId="0" borderId="5" xfId="0" applyNumberFormat="1" applyFont="1" applyFill="1" applyBorder="1" applyAlignment="1">
      <alignment horizontal="center"/>
    </xf>
    <xf numFmtId="171" fontId="4" fillId="0" borderId="3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left" vertical="center" wrapText="1"/>
    </xf>
    <xf numFmtId="168" fontId="4" fillId="0" borderId="14" xfId="0" applyNumberFormat="1" applyFont="1" applyFill="1" applyBorder="1" applyAlignment="1">
      <alignment horizontal="center" vertical="center" wrapText="1"/>
    </xf>
    <xf numFmtId="165" fontId="14" fillId="0" borderId="3" xfId="0" applyNumberFormat="1" applyFont="1" applyFill="1" applyBorder="1" applyAlignment="1">
      <alignment horizontal="center" vertical="center" wrapText="1"/>
    </xf>
    <xf numFmtId="165" fontId="86" fillId="0" borderId="7" xfId="0" applyNumberFormat="1" applyFont="1" applyBorder="1"/>
    <xf numFmtId="165" fontId="4" fillId="0" borderId="6" xfId="0" applyNumberFormat="1" applyFont="1" applyFill="1" applyBorder="1" applyAlignment="1">
      <alignment horizontal="center" vertical="center"/>
    </xf>
    <xf numFmtId="180" fontId="87" fillId="0" borderId="5" xfId="0" applyNumberFormat="1" applyFont="1" applyFill="1" applyBorder="1" applyAlignment="1">
      <alignment horizontal="center"/>
    </xf>
    <xf numFmtId="165" fontId="87" fillId="0" borderId="6" xfId="0" applyNumberFormat="1" applyFont="1" applyFill="1" applyBorder="1" applyAlignment="1">
      <alignment horizontal="center"/>
    </xf>
    <xf numFmtId="179" fontId="87" fillId="0" borderId="5" xfId="0" applyNumberFormat="1" applyFont="1" applyFill="1" applyBorder="1" applyAlignment="1">
      <alignment horizontal="center"/>
    </xf>
    <xf numFmtId="164" fontId="88" fillId="0" borderId="0" xfId="0" applyNumberFormat="1" applyFont="1" applyAlignment="1"/>
    <xf numFmtId="164" fontId="88" fillId="0" borderId="0" xfId="0" applyNumberFormat="1" applyFont="1" applyAlignment="1">
      <alignment horizontal="center"/>
    </xf>
    <xf numFmtId="164" fontId="88" fillId="0" borderId="0" xfId="0" applyNumberFormat="1" applyFont="1"/>
    <xf numFmtId="164" fontId="89" fillId="3" borderId="2" xfId="0" applyNumberFormat="1" applyFont="1" applyFill="1" applyBorder="1" applyAlignment="1">
      <alignment horizontal="center" vertical="center"/>
    </xf>
    <xf numFmtId="0" fontId="67" fillId="0" borderId="1" xfId="0" applyFont="1" applyBorder="1" applyAlignment="1">
      <alignment vertical="center" wrapText="1"/>
    </xf>
    <xf numFmtId="0" fontId="90" fillId="0" borderId="3" xfId="0" applyFont="1" applyFill="1" applyBorder="1" applyAlignment="1">
      <alignment horizontal="center" vertical="center" wrapText="1"/>
    </xf>
    <xf numFmtId="0" fontId="91" fillId="0" borderId="6" xfId="0" applyFont="1" applyFill="1" applyBorder="1" applyAlignment="1">
      <alignment horizontal="left" vertical="center" wrapText="1"/>
    </xf>
    <xf numFmtId="0" fontId="90" fillId="0" borderId="7" xfId="0" applyFont="1" applyFill="1" applyBorder="1" applyAlignment="1">
      <alignment horizontal="center" vertical="center" wrapText="1"/>
    </xf>
    <xf numFmtId="0" fontId="67" fillId="0" borderId="0" xfId="0" applyFont="1" applyBorder="1" applyAlignment="1">
      <alignment vertical="center" wrapText="1"/>
    </xf>
    <xf numFmtId="49" fontId="91" fillId="2" borderId="0" xfId="0" applyNumberFormat="1" applyFont="1" applyFill="1"/>
    <xf numFmtId="164" fontId="91" fillId="2" borderId="0" xfId="0" applyNumberFormat="1" applyFont="1" applyFill="1"/>
    <xf numFmtId="165" fontId="11" fillId="4" borderId="1" xfId="0" applyNumberFormat="1" applyFont="1" applyFill="1" applyBorder="1" applyAlignment="1">
      <alignment horizontal="center" wrapText="1"/>
    </xf>
    <xf numFmtId="165" fontId="48" fillId="4" borderId="1" xfId="0" applyNumberFormat="1" applyFont="1" applyFill="1" applyBorder="1" applyAlignment="1">
      <alignment horizont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13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 wrapText="1"/>
    </xf>
    <xf numFmtId="165" fontId="4" fillId="0" borderId="9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168" fontId="17" fillId="0" borderId="3" xfId="0" applyNumberFormat="1" applyFont="1" applyFill="1" applyBorder="1" applyAlignment="1">
      <alignment horizontal="right"/>
    </xf>
    <xf numFmtId="178" fontId="17" fillId="0" borderId="6" xfId="0" applyNumberFormat="1" applyFont="1" applyFill="1" applyBorder="1" applyAlignment="1">
      <alignment horizontal="right"/>
    </xf>
    <xf numFmtId="180" fontId="17" fillId="0" borderId="6" xfId="0" applyNumberFormat="1" applyFont="1" applyFill="1" applyBorder="1" applyAlignment="1">
      <alignment horizontal="right"/>
    </xf>
    <xf numFmtId="168" fontId="17" fillId="0" borderId="7" xfId="0" applyNumberFormat="1" applyFont="1" applyFill="1" applyBorder="1" applyAlignment="1">
      <alignment horizontal="right"/>
    </xf>
    <xf numFmtId="179" fontId="17" fillId="0" borderId="6" xfId="0" applyNumberFormat="1" applyFont="1" applyFill="1" applyBorder="1" applyAlignment="1">
      <alignment horizontal="right"/>
    </xf>
    <xf numFmtId="172" fontId="17" fillId="0" borderId="0" xfId="0" applyNumberFormat="1" applyFont="1" applyFill="1" applyBorder="1" applyAlignment="1">
      <alignment horizontal="right"/>
    </xf>
    <xf numFmtId="0" fontId="26" fillId="0" borderId="0" xfId="0" applyFont="1" applyFill="1" applyBorder="1" applyAlignment="1">
      <alignment horizontal="center" vertical="center" wrapText="1"/>
    </xf>
    <xf numFmtId="178" fontId="67" fillId="0" borderId="1" xfId="0" applyNumberFormat="1" applyFont="1" applyFill="1" applyBorder="1" applyAlignment="1">
      <alignment horizontal="right" vertical="center"/>
    </xf>
    <xf numFmtId="165" fontId="14" fillId="0" borderId="0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vertical="center"/>
    </xf>
    <xf numFmtId="165" fontId="17" fillId="0" borderId="1" xfId="0" applyNumberFormat="1" applyFont="1" applyFill="1" applyBorder="1" applyAlignment="1">
      <alignment horizontal="center" vertical="center"/>
    </xf>
    <xf numFmtId="165" fontId="92" fillId="10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5" fontId="4" fillId="0" borderId="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165" fontId="4" fillId="0" borderId="7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5" fontId="87" fillId="0" borderId="1" xfId="0" applyNumberFormat="1" applyFont="1" applyFill="1" applyBorder="1" applyAlignment="1">
      <alignment horizontal="center" vertical="center"/>
    </xf>
    <xf numFmtId="165" fontId="17" fillId="0" borderId="0" xfId="0" applyNumberFormat="1" applyFont="1" applyFill="1" applyBorder="1" applyAlignment="1">
      <alignment horizontal="center" vertical="center"/>
    </xf>
    <xf numFmtId="165" fontId="87" fillId="0" borderId="6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center"/>
    </xf>
    <xf numFmtId="165" fontId="87" fillId="10" borderId="6" xfId="0" applyNumberFormat="1" applyFont="1" applyFill="1" applyBorder="1" applyAlignment="1">
      <alignment horizontal="center" vertical="center"/>
    </xf>
    <xf numFmtId="165" fontId="4" fillId="0" borderId="15" xfId="0" applyNumberFormat="1" applyFont="1" applyFill="1" applyBorder="1" applyAlignment="1">
      <alignment horizontal="center" vertical="center"/>
    </xf>
    <xf numFmtId="165" fontId="0" fillId="10" borderId="1" xfId="0" quotePrefix="1" applyNumberForma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/>
    </xf>
    <xf numFmtId="164" fontId="22" fillId="3" borderId="1" xfId="0" applyNumberFormat="1" applyFont="1" applyFill="1" applyBorder="1" applyAlignment="1">
      <alignment horizontal="center" vertical="center"/>
    </xf>
    <xf numFmtId="0" fontId="22" fillId="3" borderId="2" xfId="0" applyNumberFormat="1" applyFont="1" applyFill="1" applyBorder="1" applyAlignment="1">
      <alignment horizontal="center" vertical="center"/>
    </xf>
    <xf numFmtId="165" fontId="22" fillId="3" borderId="1" xfId="0" applyNumberFormat="1" applyFont="1" applyFill="1" applyBorder="1" applyAlignment="1">
      <alignment horizontal="center" vertical="center"/>
    </xf>
    <xf numFmtId="0" fontId="22" fillId="3" borderId="10" xfId="0" applyNumberFormat="1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165" fontId="4" fillId="0" borderId="6" xfId="0" applyNumberFormat="1" applyFont="1" applyFill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80" fontId="87" fillId="0" borderId="5" xfId="0" applyNumberFormat="1" applyFont="1" applyFill="1" applyBorder="1" applyAlignment="1">
      <alignment horizontal="center" vertical="center"/>
    </xf>
    <xf numFmtId="179" fontId="87" fillId="0" borderId="5" xfId="0" applyNumberFormat="1" applyFont="1" applyFill="1" applyBorder="1" applyAlignment="1">
      <alignment horizontal="center" vertical="center"/>
    </xf>
    <xf numFmtId="179" fontId="87" fillId="0" borderId="6" xfId="0" applyNumberFormat="1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165" fontId="89" fillId="4" borderId="1" xfId="0" applyNumberFormat="1" applyFont="1" applyFill="1" applyBorder="1" applyAlignment="1">
      <alignment horizontal="center" vertical="center"/>
    </xf>
    <xf numFmtId="165" fontId="89" fillId="4" borderId="1" xfId="0" applyNumberFormat="1" applyFont="1" applyFill="1" applyBorder="1" applyAlignment="1">
      <alignment horizontal="center" vertical="center" wrapText="1"/>
    </xf>
    <xf numFmtId="168" fontId="31" fillId="0" borderId="6" xfId="0" applyNumberFormat="1" applyFont="1" applyFill="1" applyBorder="1" applyAlignment="1">
      <alignment horizontal="center"/>
    </xf>
    <xf numFmtId="165" fontId="31" fillId="0" borderId="6" xfId="0" applyNumberFormat="1" applyFont="1" applyFill="1" applyBorder="1" applyAlignment="1">
      <alignment horizontal="center"/>
    </xf>
    <xf numFmtId="0" fontId="86" fillId="0" borderId="0" xfId="0" applyFont="1" applyAlignment="1">
      <alignment horizontal="center"/>
    </xf>
    <xf numFmtId="168" fontId="17" fillId="0" borderId="7" xfId="0" applyNumberFormat="1" applyFont="1" applyFill="1" applyBorder="1" applyAlignment="1">
      <alignment horizontal="center"/>
    </xf>
    <xf numFmtId="164" fontId="11" fillId="3" borderId="14" xfId="0" applyNumberFormat="1" applyFont="1" applyFill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center" vertical="center"/>
    </xf>
    <xf numFmtId="165" fontId="11" fillId="3" borderId="3" xfId="0" applyNumberFormat="1" applyFont="1" applyFill="1" applyBorder="1" applyAlignment="1">
      <alignment horizontal="center" vertical="center" wrapText="1"/>
    </xf>
    <xf numFmtId="164" fontId="11" fillId="3" borderId="3" xfId="0" applyNumberFormat="1" applyFont="1" applyFill="1" applyBorder="1" applyAlignment="1">
      <alignment horizontal="center" vertical="center" wrapText="1"/>
    </xf>
    <xf numFmtId="165" fontId="23" fillId="4" borderId="3" xfId="0" applyNumberFormat="1" applyFont="1" applyFill="1" applyBorder="1" applyAlignment="1">
      <alignment horizontal="center" vertical="center"/>
    </xf>
    <xf numFmtId="164" fontId="11" fillId="0" borderId="14" xfId="0" applyNumberFormat="1" applyFont="1" applyFill="1" applyBorder="1" applyAlignment="1">
      <alignment horizontal="center" vertical="center"/>
    </xf>
    <xf numFmtId="164" fontId="11" fillId="0" borderId="3" xfId="0" applyNumberFormat="1" applyFont="1" applyFill="1" applyBorder="1" applyAlignment="1">
      <alignment horizontal="center" vertical="center"/>
    </xf>
    <xf numFmtId="168" fontId="17" fillId="0" borderId="6" xfId="0" applyNumberFormat="1" applyFon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/>
    <xf numFmtId="164" fontId="11" fillId="0" borderId="4" xfId="0" applyNumberFormat="1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left" vertical="center" wrapText="1"/>
    </xf>
    <xf numFmtId="181" fontId="17" fillId="0" borderId="6" xfId="0" applyNumberFormat="1" applyFont="1" applyFill="1" applyBorder="1" applyAlignment="1">
      <alignment horizontal="center"/>
    </xf>
    <xf numFmtId="172" fontId="17" fillId="0" borderId="6" xfId="0" applyNumberFormat="1" applyFont="1" applyFill="1" applyBorder="1" applyAlignment="1">
      <alignment horizontal="center"/>
    </xf>
    <xf numFmtId="182" fontId="86" fillId="0" borderId="0" xfId="0" applyNumberFormat="1" applyFont="1" applyAlignment="1">
      <alignment horizontal="center"/>
    </xf>
    <xf numFmtId="183" fontId="17" fillId="0" borderId="5" xfId="0" applyNumberFormat="1" applyFont="1" applyFill="1" applyBorder="1" applyAlignment="1">
      <alignment horizontal="center"/>
    </xf>
    <xf numFmtId="0" fontId="24" fillId="0" borderId="3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165" fontId="8" fillId="2" borderId="0" xfId="0" applyNumberFormat="1" applyFont="1" applyFill="1" applyAlignment="1"/>
    <xf numFmtId="0" fontId="0" fillId="0" borderId="0" xfId="0" applyFill="1" applyAlignment="1"/>
    <xf numFmtId="0" fontId="88" fillId="0" borderId="0" xfId="0" applyFont="1" applyFill="1" applyAlignment="1"/>
    <xf numFmtId="165" fontId="4" fillId="0" borderId="6" xfId="0" applyNumberFormat="1" applyFont="1" applyFill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7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0" fontId="54" fillId="4" borderId="1" xfId="0" applyFont="1" applyFill="1" applyBorder="1" applyAlignment="1">
      <alignment horizontal="center" vertical="center" wrapText="1"/>
    </xf>
    <xf numFmtId="165" fontId="43" fillId="0" borderId="0" xfId="0" applyNumberFormat="1" applyFont="1" applyFill="1" applyAlignment="1">
      <alignment horizontal="center"/>
    </xf>
    <xf numFmtId="165" fontId="6" fillId="0" borderId="0" xfId="0" applyNumberFormat="1" applyFont="1" applyFill="1" applyAlignment="1">
      <alignment horizontal="center"/>
    </xf>
    <xf numFmtId="0" fontId="50" fillId="0" borderId="0" xfId="0" applyFont="1" applyFill="1" applyAlignment="1">
      <alignment horizontal="center"/>
    </xf>
    <xf numFmtId="0" fontId="11" fillId="11" borderId="1" xfId="0" applyFont="1" applyFill="1" applyBorder="1" applyAlignment="1">
      <alignment horizontal="center" vertical="center"/>
    </xf>
    <xf numFmtId="165" fontId="93" fillId="10" borderId="1" xfId="0" applyNumberFormat="1" applyFont="1" applyFill="1" applyBorder="1" applyAlignment="1">
      <alignment horizontal="center" vertical="center" wrapText="1"/>
    </xf>
    <xf numFmtId="165" fontId="8" fillId="2" borderId="0" xfId="0" applyNumberFormat="1" applyFont="1" applyFill="1" applyAlignment="1">
      <alignment horizontal="center"/>
    </xf>
    <xf numFmtId="0" fontId="88" fillId="0" borderId="0" xfId="0" applyFont="1" applyFill="1" applyAlignment="1">
      <alignment horizontal="center"/>
    </xf>
    <xf numFmtId="0" fontId="43" fillId="0" borderId="0" xfId="1" applyFont="1" applyAlignment="1">
      <alignment horizontal="center"/>
    </xf>
    <xf numFmtId="16" fontId="0" fillId="0" borderId="3" xfId="0" applyNumberFormat="1" applyFill="1" applyBorder="1" applyAlignment="1">
      <alignment horizontal="center" vertical="center" wrapText="1"/>
    </xf>
    <xf numFmtId="16" fontId="0" fillId="0" borderId="6" xfId="0" applyNumberFormat="1" applyFill="1" applyBorder="1" applyAlignment="1">
      <alignment horizontal="center" vertical="center" wrapText="1"/>
    </xf>
    <xf numFmtId="16" fontId="0" fillId="0" borderId="7" xfId="0" applyNumberForma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165" fontId="0" fillId="0" borderId="3" xfId="0" applyNumberFormat="1" applyFill="1" applyBorder="1" applyAlignment="1">
      <alignment horizontal="center" vertical="center" wrapText="1"/>
    </xf>
    <xf numFmtId="165" fontId="0" fillId="0" borderId="6" xfId="0" applyNumberFormat="1" applyFill="1" applyBorder="1" applyAlignment="1">
      <alignment horizontal="center" vertical="center" wrapText="1"/>
    </xf>
    <xf numFmtId="165" fontId="0" fillId="0" borderId="7" xfId="0" applyNumberFormat="1" applyFill="1" applyBorder="1" applyAlignment="1">
      <alignment horizontal="center" vertical="center" wrapText="1"/>
    </xf>
    <xf numFmtId="165" fontId="32" fillId="0" borderId="3" xfId="0" applyNumberFormat="1" applyFont="1" applyFill="1" applyBorder="1" applyAlignment="1">
      <alignment horizontal="center" vertical="center" wrapText="1"/>
    </xf>
    <xf numFmtId="165" fontId="32" fillId="0" borderId="6" xfId="0" applyNumberFormat="1" applyFont="1" applyFill="1" applyBorder="1" applyAlignment="1">
      <alignment horizontal="center" vertical="center" wrapText="1"/>
    </xf>
    <xf numFmtId="165" fontId="32" fillId="0" borderId="7" xfId="0" applyNumberFormat="1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165" fontId="32" fillId="0" borderId="13" xfId="0" applyNumberFormat="1" applyFont="1" applyFill="1" applyBorder="1" applyAlignment="1">
      <alignment horizontal="center" vertical="center" wrapText="1"/>
    </xf>
    <xf numFmtId="165" fontId="32" fillId="0" borderId="0" xfId="0" applyNumberFormat="1" applyFont="1" applyFill="1" applyBorder="1" applyAlignment="1">
      <alignment horizontal="center" vertical="center" wrapText="1"/>
    </xf>
    <xf numFmtId="165" fontId="32" fillId="0" borderId="9" xfId="0" applyNumberFormat="1" applyFont="1" applyFill="1" applyBorder="1" applyAlignment="1">
      <alignment horizontal="center" vertical="center" wrapText="1"/>
    </xf>
    <xf numFmtId="165" fontId="5" fillId="2" borderId="0" xfId="0" applyNumberFormat="1" applyFont="1" applyFill="1" applyAlignment="1">
      <alignment horizontal="left"/>
    </xf>
    <xf numFmtId="167" fontId="36" fillId="0" borderId="0" xfId="0" applyNumberFormat="1" applyFont="1" applyAlignment="1">
      <alignment horizontal="center"/>
    </xf>
    <xf numFmtId="165" fontId="0" fillId="0" borderId="3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5" fontId="38" fillId="0" borderId="3" xfId="0" applyNumberFormat="1" applyFont="1" applyFill="1" applyBorder="1" applyAlignment="1">
      <alignment horizontal="center" vertical="center"/>
    </xf>
    <xf numFmtId="165" fontId="38" fillId="0" borderId="7" xfId="0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7" xfId="0" applyNumberFormat="1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178" fontId="17" fillId="0" borderId="3" xfId="0" applyNumberFormat="1" applyFont="1" applyFill="1" applyBorder="1" applyAlignment="1">
      <alignment horizontal="center" vertical="center"/>
    </xf>
    <xf numFmtId="178" fontId="17" fillId="0" borderId="6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165" fontId="93" fillId="10" borderId="3" xfId="0" applyNumberFormat="1" applyFont="1" applyFill="1" applyBorder="1" applyAlignment="1">
      <alignment horizontal="center" vertical="center" wrapText="1"/>
    </xf>
    <xf numFmtId="165" fontId="93" fillId="10" borderId="6" xfId="0" applyNumberFormat="1" applyFont="1" applyFill="1" applyBorder="1" applyAlignment="1">
      <alignment horizontal="center" vertical="center" wrapText="1"/>
    </xf>
    <xf numFmtId="165" fontId="93" fillId="10" borderId="7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8" fillId="0" borderId="3" xfId="0" applyNumberFormat="1" applyFont="1" applyFill="1" applyBorder="1" applyAlignment="1">
      <alignment horizontal="center" vertical="center" wrapText="1"/>
    </xf>
    <xf numFmtId="165" fontId="88" fillId="0" borderId="6" xfId="0" applyNumberFormat="1" applyFont="1" applyFill="1" applyBorder="1" applyAlignment="1">
      <alignment horizontal="center" vertical="center" wrapText="1"/>
    </xf>
    <xf numFmtId="165" fontId="88" fillId="0" borderId="7" xfId="0" applyNumberFormat="1" applyFont="1" applyFill="1" applyBorder="1" applyAlignment="1">
      <alignment horizontal="center" vertical="center" wrapText="1"/>
    </xf>
    <xf numFmtId="165" fontId="0" fillId="0" borderId="3" xfId="0" quotePrefix="1" applyNumberFormat="1" applyFill="1" applyBorder="1" applyAlignment="1">
      <alignment horizontal="center" vertical="center" wrapText="1"/>
    </xf>
    <xf numFmtId="165" fontId="0" fillId="0" borderId="7" xfId="0" quotePrefix="1" applyNumberFormat="1" applyFill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4" fontId="67" fillId="0" borderId="3" xfId="0" applyNumberFormat="1" applyFont="1" applyBorder="1" applyAlignment="1">
      <alignment horizontal="center" vertical="center" wrapText="1"/>
    </xf>
    <xf numFmtId="164" fontId="67" fillId="0" borderId="6" xfId="0" applyNumberFormat="1" applyFont="1" applyBorder="1" applyAlignment="1">
      <alignment horizontal="center" vertical="center" wrapText="1"/>
    </xf>
    <xf numFmtId="164" fontId="67" fillId="0" borderId="7" xfId="0" applyNumberFormat="1" applyFont="1" applyBorder="1" applyAlignment="1">
      <alignment horizontal="center" vertical="center" wrapText="1"/>
    </xf>
    <xf numFmtId="165" fontId="87" fillId="0" borderId="3" xfId="0" applyNumberFormat="1" applyFont="1" applyBorder="1" applyAlignment="1">
      <alignment horizontal="center" vertical="center"/>
    </xf>
    <xf numFmtId="165" fontId="87" fillId="0" borderId="6" xfId="0" applyNumberFormat="1" applyFont="1" applyBorder="1" applyAlignment="1">
      <alignment horizontal="center" vertical="center"/>
    </xf>
    <xf numFmtId="165" fontId="87" fillId="0" borderId="7" xfId="0" applyNumberFormat="1" applyFont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5" fillId="2" borderId="0" xfId="0" applyNumberFormat="1" applyFont="1" applyFill="1" applyAlignment="1">
      <alignment horizontal="center"/>
    </xf>
    <xf numFmtId="165" fontId="8" fillId="2" borderId="0" xfId="0" applyNumberFormat="1" applyFont="1" applyFill="1" applyAlignment="1">
      <alignment horizontal="center"/>
    </xf>
    <xf numFmtId="0" fontId="14" fillId="0" borderId="3" xfId="0" applyFont="1" applyFill="1" applyBorder="1" applyAlignment="1">
      <alignment horizontal="center" wrapText="1"/>
    </xf>
    <xf numFmtId="0" fontId="14" fillId="0" borderId="7" xfId="0" applyFont="1" applyFill="1" applyBorder="1" applyAlignment="1">
      <alignment horizontal="center" wrapText="1"/>
    </xf>
    <xf numFmtId="165" fontId="4" fillId="0" borderId="6" xfId="0" applyNumberFormat="1" applyFont="1" applyFill="1" applyBorder="1" applyAlignment="1">
      <alignment horizontal="center" vertical="center" wrapText="1"/>
    </xf>
    <xf numFmtId="165" fontId="14" fillId="0" borderId="4" xfId="0" applyNumberFormat="1" applyFont="1" applyFill="1" applyBorder="1" applyAlignment="1">
      <alignment horizontal="center" vertical="center" wrapText="1"/>
    </xf>
    <xf numFmtId="165" fontId="14" fillId="0" borderId="5" xfId="0" applyNumberFormat="1" applyFont="1" applyFill="1" applyBorder="1" applyAlignment="1">
      <alignment horizontal="center" vertical="center" wrapText="1"/>
    </xf>
    <xf numFmtId="165" fontId="14" fillId="0" borderId="8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43" fillId="0" borderId="0" xfId="1" applyFont="1" applyAlignment="1">
      <alignment horizontal="left"/>
    </xf>
    <xf numFmtId="16" fontId="26" fillId="0" borderId="3" xfId="0" applyNumberFormat="1" applyFont="1" applyFill="1" applyBorder="1" applyAlignment="1">
      <alignment horizontal="center" vertical="center" wrapText="1"/>
    </xf>
    <xf numFmtId="16" fontId="26" fillId="0" borderId="6" xfId="0" applyNumberFormat="1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16" fontId="0" fillId="0" borderId="3" xfId="0" applyNumberFormat="1" applyBorder="1" applyAlignment="1">
      <alignment horizontal="center" vertical="center"/>
    </xf>
    <xf numFmtId="16" fontId="0" fillId="0" borderId="6" xfId="0" applyNumberFormat="1" applyBorder="1" applyAlignment="1">
      <alignment horizontal="center" vertical="center"/>
    </xf>
    <xf numFmtId="16" fontId="0" fillId="0" borderId="7" xfId="0" applyNumberForma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16" fontId="0" fillId="0" borderId="14" xfId="0" applyNumberFormat="1" applyFill="1" applyBorder="1" applyAlignment="1">
      <alignment horizontal="center" vertical="center"/>
    </xf>
    <xf numFmtId="16" fontId="0" fillId="0" borderId="15" xfId="0" applyNumberFormat="1" applyFill="1" applyBorder="1" applyAlignment="1">
      <alignment horizontal="center" vertical="center"/>
    </xf>
    <xf numFmtId="16" fontId="0" fillId="0" borderId="16" xfId="0" applyNumberFormat="1" applyFill="1" applyBorder="1" applyAlignment="1">
      <alignment horizontal="center" vertical="center"/>
    </xf>
    <xf numFmtId="16" fontId="0" fillId="0" borderId="6" xfId="0" applyNumberFormat="1" applyFill="1" applyBorder="1" applyAlignment="1">
      <alignment horizontal="center" vertical="center"/>
    </xf>
    <xf numFmtId="16" fontId="0" fillId="0" borderId="7" xfId="0" applyNumberFormat="1" applyFill="1" applyBorder="1" applyAlignment="1">
      <alignment horizontal="center" vertical="center"/>
    </xf>
    <xf numFmtId="16" fontId="0" fillId="0" borderId="3" xfId="0" applyNumberFormat="1" applyFill="1" applyBorder="1" applyAlignment="1">
      <alignment horizontal="center" vertical="center"/>
    </xf>
    <xf numFmtId="0" fontId="94" fillId="0" borderId="0" xfId="0" applyFont="1" applyFill="1" applyAlignment="1">
      <alignment horizontal="center"/>
    </xf>
    <xf numFmtId="0" fontId="54" fillId="4" borderId="1" xfId="0" applyFont="1" applyFill="1" applyBorder="1" applyAlignment="1">
      <alignment horizontal="center" vertical="center" wrapText="1"/>
    </xf>
    <xf numFmtId="0" fontId="54" fillId="4" borderId="2" xfId="0" applyFont="1" applyFill="1" applyBorder="1" applyAlignment="1">
      <alignment horizontal="center" vertical="center"/>
    </xf>
    <xf numFmtId="0" fontId="54" fillId="4" borderId="10" xfId="0" applyFont="1" applyFill="1" applyBorder="1" applyAlignment="1">
      <alignment horizontal="center" vertical="center"/>
    </xf>
    <xf numFmtId="0" fontId="54" fillId="4" borderId="11" xfId="0" applyFont="1" applyFill="1" applyBorder="1" applyAlignment="1">
      <alignment horizontal="center" vertical="center"/>
    </xf>
    <xf numFmtId="0" fontId="97" fillId="2" borderId="0" xfId="4" applyFont="1" applyFill="1" applyAlignment="1">
      <alignment horizontal="left"/>
    </xf>
    <xf numFmtId="0" fontId="97" fillId="2" borderId="0" xfId="4" applyFont="1" applyFill="1" applyAlignment="1">
      <alignment horizontal="center"/>
    </xf>
    <xf numFmtId="0" fontId="98" fillId="0" borderId="0" xfId="0" applyFont="1"/>
    <xf numFmtId="0" fontId="98" fillId="0" borderId="0" xfId="0" applyFont="1" applyAlignment="1"/>
    <xf numFmtId="0" fontId="0" fillId="0" borderId="0" xfId="0" applyAlignment="1"/>
    <xf numFmtId="0" fontId="97" fillId="0" borderId="0" xfId="4" applyFont="1"/>
    <xf numFmtId="0" fontId="99" fillId="0" borderId="0" xfId="4" applyFont="1"/>
    <xf numFmtId="0" fontId="100" fillId="0" borderId="0" xfId="0" applyFont="1" applyBorder="1" applyAlignment="1">
      <alignment horizontal="left" vertical="center"/>
    </xf>
    <xf numFmtId="43" fontId="100" fillId="0" borderId="0" xfId="3" applyFont="1" applyBorder="1"/>
    <xf numFmtId="0" fontId="97" fillId="2" borderId="0" xfId="4" applyFont="1" applyFill="1" applyBorder="1"/>
    <xf numFmtId="0" fontId="1" fillId="0" borderId="0" xfId="0" applyFont="1" applyBorder="1" applyAlignment="1">
      <alignment horizontal="left"/>
    </xf>
    <xf numFmtId="0" fontId="100" fillId="0" borderId="0" xfId="0" applyFont="1" applyBorder="1" applyAlignment="1">
      <alignment horizontal="left"/>
    </xf>
    <xf numFmtId="0" fontId="99" fillId="0" borderId="0" xfId="4" applyFont="1" applyBorder="1"/>
    <xf numFmtId="49" fontId="1" fillId="0" borderId="0" xfId="5" applyNumberFormat="1" applyFont="1" applyBorder="1" applyAlignment="1">
      <alignment horizontal="left"/>
    </xf>
    <xf numFmtId="49" fontId="1" fillId="0" borderId="0" xfId="0" applyNumberFormat="1" applyFont="1" applyBorder="1"/>
    <xf numFmtId="0" fontId="100" fillId="0" borderId="0" xfId="6" applyFont="1" applyBorder="1"/>
    <xf numFmtId="184" fontId="103" fillId="0" borderId="0" xfId="0" applyNumberFormat="1" applyFont="1" applyFill="1" applyAlignment="1">
      <alignment horizontal="left"/>
    </xf>
    <xf numFmtId="166" fontId="26" fillId="0" borderId="0" xfId="0" applyNumberFormat="1" applyFont="1" applyAlignment="1">
      <alignment horizontal="right"/>
    </xf>
    <xf numFmtId="166" fontId="26" fillId="0" borderId="0" xfId="0" applyNumberFormat="1" applyFont="1" applyAlignment="1">
      <alignment horizontal="left"/>
    </xf>
  </cellXfs>
  <cellStyles count="7">
    <cellStyle name="Comma" xfId="3" builtinId="3"/>
    <cellStyle name="Hyperlink 2" xfId="2"/>
    <cellStyle name="Normal" xfId="0" builtinId="0"/>
    <cellStyle name="Normal 2" xfId="1"/>
    <cellStyle name="Normal_AMX2" xfId="6"/>
    <cellStyle name="Normal_Awp2" xfId="4"/>
    <cellStyle name="Normal_CSAV NCLL SCHEDULES - DAD &amp; UIH" xfId="5"/>
  </cellStyles>
  <dxfs count="0"/>
  <tableStyles count="0" defaultTableStyle="TableStyleMedium2" defaultPivotStyle="PivotStyleLight16"/>
  <colors>
    <mruColors>
      <color rgb="FFCC66FF"/>
      <color rgb="FF66FFFF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0</xdr:row>
      <xdr:rowOff>114300</xdr:rowOff>
    </xdr:from>
    <xdr:to>
      <xdr:col>9</xdr:col>
      <xdr:colOff>276225</xdr:colOff>
      <xdr:row>5</xdr:row>
      <xdr:rowOff>95250</xdr:rowOff>
    </xdr:to>
    <xdr:pic>
      <xdr:nvPicPr>
        <xdr:cNvPr id="3" name="Picture 2" descr="logo-V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9675" y="114300"/>
          <a:ext cx="6848475" cy="1123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514350</xdr:colOff>
      <xdr:row>2</xdr:row>
      <xdr:rowOff>447675</xdr:rowOff>
    </xdr:to>
    <xdr:pic>
      <xdr:nvPicPr>
        <xdr:cNvPr id="2" name="Picture 1" descr="logo-V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848475" cy="1123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9</xdr:col>
      <xdr:colOff>190500</xdr:colOff>
      <xdr:row>3</xdr:row>
      <xdr:rowOff>66675</xdr:rowOff>
    </xdr:to>
    <xdr:pic>
      <xdr:nvPicPr>
        <xdr:cNvPr id="2" name="Picture 1" descr="logo-V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0"/>
          <a:ext cx="6848475" cy="1123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485775</xdr:colOff>
      <xdr:row>2</xdr:row>
      <xdr:rowOff>123825</xdr:rowOff>
    </xdr:to>
    <xdr:pic>
      <xdr:nvPicPr>
        <xdr:cNvPr id="2" name="Picture 1" descr="logo-V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848475" cy="1123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0</xdr:row>
      <xdr:rowOff>0</xdr:rowOff>
    </xdr:from>
    <xdr:to>
      <xdr:col>11</xdr:col>
      <xdr:colOff>152400</xdr:colOff>
      <xdr:row>2</xdr:row>
      <xdr:rowOff>9525</xdr:rowOff>
    </xdr:to>
    <xdr:pic>
      <xdr:nvPicPr>
        <xdr:cNvPr id="2" name="Picture 1" descr="logo-V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1050" y="0"/>
          <a:ext cx="6848475" cy="1123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10</xdr:col>
      <xdr:colOff>28575</xdr:colOff>
      <xdr:row>2</xdr:row>
      <xdr:rowOff>219075</xdr:rowOff>
    </xdr:to>
    <xdr:pic>
      <xdr:nvPicPr>
        <xdr:cNvPr id="2" name="Picture 1" descr="logo-V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6848475" cy="1123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0</xdr:row>
      <xdr:rowOff>0</xdr:rowOff>
    </xdr:from>
    <xdr:to>
      <xdr:col>13</xdr:col>
      <xdr:colOff>561975</xdr:colOff>
      <xdr:row>1</xdr:row>
      <xdr:rowOff>933450</xdr:rowOff>
    </xdr:to>
    <xdr:pic>
      <xdr:nvPicPr>
        <xdr:cNvPr id="2" name="Picture 1" descr="logo-V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6375" y="0"/>
          <a:ext cx="6848475" cy="1123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914400</xdr:colOff>
      <xdr:row>0</xdr:row>
      <xdr:rowOff>0</xdr:rowOff>
    </xdr:from>
    <xdr:to>
      <xdr:col>12</xdr:col>
      <xdr:colOff>457200</xdr:colOff>
      <xdr:row>2</xdr:row>
      <xdr:rowOff>666750</xdr:rowOff>
    </xdr:to>
    <xdr:pic>
      <xdr:nvPicPr>
        <xdr:cNvPr id="2" name="Picture 1" descr="logo-V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4400" y="0"/>
          <a:ext cx="6848475" cy="11239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11</xdr:col>
      <xdr:colOff>542925</xdr:colOff>
      <xdr:row>1</xdr:row>
      <xdr:rowOff>419100</xdr:rowOff>
    </xdr:to>
    <xdr:pic>
      <xdr:nvPicPr>
        <xdr:cNvPr id="2" name="Picture 1" descr="logo-V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71575" y="0"/>
          <a:ext cx="6848475" cy="11239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123825</xdr:colOff>
      <xdr:row>2</xdr:row>
      <xdr:rowOff>57150</xdr:rowOff>
    </xdr:to>
    <xdr:pic>
      <xdr:nvPicPr>
        <xdr:cNvPr id="2" name="Picture 1" descr="logo-V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848475" cy="11239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8</xdr:col>
      <xdr:colOff>819150</xdr:colOff>
      <xdr:row>2</xdr:row>
      <xdr:rowOff>447675</xdr:rowOff>
    </xdr:to>
    <xdr:pic>
      <xdr:nvPicPr>
        <xdr:cNvPr id="2" name="Picture 1" descr="logo-V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6848475" cy="11239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11</xdr:col>
      <xdr:colOff>38100</xdr:colOff>
      <xdr:row>2</xdr:row>
      <xdr:rowOff>361950</xdr:rowOff>
    </xdr:to>
    <xdr:pic>
      <xdr:nvPicPr>
        <xdr:cNvPr id="2" name="Picture 1" descr="logo-V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5850" y="0"/>
          <a:ext cx="6848475" cy="11239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1009650</xdr:colOff>
      <xdr:row>0</xdr:row>
      <xdr:rowOff>0</xdr:rowOff>
    </xdr:from>
    <xdr:to>
      <xdr:col>10</xdr:col>
      <xdr:colOff>590550</xdr:colOff>
      <xdr:row>2</xdr:row>
      <xdr:rowOff>19050</xdr:rowOff>
    </xdr:to>
    <xdr:pic>
      <xdr:nvPicPr>
        <xdr:cNvPr id="2" name="Picture 1" descr="logo-V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9650" y="0"/>
          <a:ext cx="6848475" cy="11239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76200</xdr:colOff>
      <xdr:row>2</xdr:row>
      <xdr:rowOff>28575</xdr:rowOff>
    </xdr:to>
    <xdr:pic>
      <xdr:nvPicPr>
        <xdr:cNvPr id="2" name="Picture 1" descr="logo-V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848475" cy="1123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EW%20SHIPPING%20SCHEDUL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NE-AEC7 (DIRECTLY)"/>
      <sheetName val="NE-AEC2"/>
      <sheetName val="NE-AEC8"/>
      <sheetName val="WM-AMC1"/>
      <sheetName val="WM-AMC2"/>
      <sheetName val="EM-AMC1"/>
      <sheetName val="AUSTRALIA"/>
      <sheetName val="WA-WAF1"/>
      <sheetName val="BRAZIL- SAM1"/>
      <sheetName val="US-MINA"/>
      <sheetName val="AG-AGX1"/>
      <sheetName val="IADA"/>
      <sheetName val="RS-AEC2"/>
      <sheetName val="Feeder Closing Time"/>
      <sheetName val="Sheet1"/>
    </sheetNames>
    <sheetDataSet>
      <sheetData sheetId="0" refreshError="1"/>
      <sheetData sheetId="1" refreshError="1"/>
      <sheetData sheetId="2" refreshError="1">
        <row r="6">
          <cell r="J6" t="str">
            <v>Update:</v>
          </cell>
        </row>
        <row r="15">
          <cell r="G15">
            <v>40528</v>
          </cell>
        </row>
        <row r="20">
          <cell r="G20">
            <v>40535</v>
          </cell>
        </row>
        <row r="22">
          <cell r="A22" t="str">
            <v>OSHAIRIJ</v>
          </cell>
          <cell r="B22" t="str">
            <v>005S</v>
          </cell>
          <cell r="C22">
            <v>40528</v>
          </cell>
        </row>
        <row r="25">
          <cell r="F25" t="str">
            <v>AL SAFAT  
1051W</v>
          </cell>
          <cell r="G25">
            <v>40542</v>
          </cell>
        </row>
        <row r="27">
          <cell r="A27" t="str">
            <v>OSHAIRIJ</v>
          </cell>
          <cell r="B27">
            <v>6</v>
          </cell>
          <cell r="C27">
            <v>40535</v>
          </cell>
        </row>
        <row r="30">
          <cell r="F30" t="str">
            <v>HATTA
1052W</v>
          </cell>
          <cell r="G30">
            <v>40549</v>
          </cell>
        </row>
        <row r="32">
          <cell r="A32" t="str">
            <v>OSHAIRIJ</v>
          </cell>
          <cell r="C32">
            <v>40542</v>
          </cell>
        </row>
        <row r="35">
          <cell r="F35" t="str">
            <v>AL HILAL
1101W</v>
          </cell>
        </row>
        <row r="40">
          <cell r="F40" t="str">
            <v>MAYSSAN
1102W</v>
          </cell>
        </row>
        <row r="45">
          <cell r="F45" t="str">
            <v>JAZAN
1103W</v>
          </cell>
        </row>
        <row r="50">
          <cell r="F50" t="str">
            <v>AL MANAMAH
1104W</v>
          </cell>
        </row>
        <row r="55">
          <cell r="F55" t="str">
            <v>AL RAWDAH 
1105W</v>
          </cell>
        </row>
        <row r="60">
          <cell r="F60" t="str">
            <v>OMIT</v>
          </cell>
        </row>
        <row r="65">
          <cell r="F65" t="str">
            <v>AL BAHIA
1107W</v>
          </cell>
        </row>
        <row r="70">
          <cell r="F70" t="str">
            <v>UASC YANBU
1108W</v>
          </cell>
        </row>
        <row r="75">
          <cell r="F75" t="str">
            <v>AL KHOR
1109W</v>
          </cell>
        </row>
        <row r="215">
          <cell r="F215" t="str">
            <v>AL HILAL
1144W</v>
          </cell>
        </row>
        <row r="219">
          <cell r="F219" t="str">
            <v>MAYSSAN
1145W</v>
          </cell>
        </row>
        <row r="223">
          <cell r="F223" t="str">
            <v>JAZAN
1146W</v>
          </cell>
        </row>
        <row r="227">
          <cell r="F227" t="str">
            <v>AL MANAMAH
1147W</v>
          </cell>
        </row>
        <row r="231">
          <cell r="F231" t="str">
            <v>UASC YANBU
1148W</v>
          </cell>
        </row>
        <row r="235">
          <cell r="F235" t="str">
            <v>AL BAHIA
1149W</v>
          </cell>
        </row>
        <row r="239">
          <cell r="F239" t="str">
            <v>AL KHOR
1150W</v>
          </cell>
        </row>
        <row r="243">
          <cell r="F243" t="str">
            <v>AL RAWDAH
1151W</v>
          </cell>
        </row>
        <row r="247">
          <cell r="F247" t="str">
            <v>AL SAFAT
1152W</v>
          </cell>
        </row>
        <row r="251">
          <cell r="F251" t="str">
            <v>HATTA
1153W</v>
          </cell>
        </row>
        <row r="255">
          <cell r="F255" t="str">
            <v>AL HILAL
1201W</v>
          </cell>
        </row>
        <row r="259">
          <cell r="F259" t="str">
            <v>MAYSSAN
1202W</v>
          </cell>
        </row>
      </sheetData>
      <sheetData sheetId="3" refreshError="1"/>
      <sheetData sheetId="4" refreshError="1">
        <row r="8">
          <cell r="A8" t="e">
            <v>#REF!</v>
          </cell>
          <cell r="B8" t="e">
            <v>#REF!</v>
          </cell>
          <cell r="C8">
            <v>40612</v>
          </cell>
        </row>
        <row r="9">
          <cell r="A9" t="e">
            <v>#REF!</v>
          </cell>
          <cell r="B9" t="e">
            <v>#REF!</v>
          </cell>
          <cell r="C9">
            <v>40619</v>
          </cell>
        </row>
        <row r="10">
          <cell r="A10" t="e">
            <v>#REF!</v>
          </cell>
          <cell r="B10" t="e">
            <v>#REF!</v>
          </cell>
          <cell r="C10">
            <v>40626</v>
          </cell>
        </row>
        <row r="11">
          <cell r="A11" t="e">
            <v>#REF!</v>
          </cell>
          <cell r="B11" t="e">
            <v>#REF!</v>
          </cell>
          <cell r="C11">
            <v>40633</v>
          </cell>
        </row>
        <row r="12">
          <cell r="A12" t="e">
            <v>#REF!</v>
          </cell>
          <cell r="B12" t="e">
            <v>#REF!</v>
          </cell>
          <cell r="C12">
            <v>40640</v>
          </cell>
        </row>
        <row r="13">
          <cell r="A13" t="e">
            <v>#REF!</v>
          </cell>
          <cell r="B13" t="e">
            <v>#REF!</v>
          </cell>
          <cell r="C13">
            <v>40647</v>
          </cell>
        </row>
        <row r="14">
          <cell r="A14" t="e">
            <v>#REF!</v>
          </cell>
          <cell r="B14" t="e">
            <v>#REF!</v>
          </cell>
          <cell r="C14">
            <v>40654</v>
          </cell>
        </row>
        <row r="15">
          <cell r="A15" t="e">
            <v>#REF!</v>
          </cell>
          <cell r="B15" t="e">
            <v>#REF!</v>
          </cell>
          <cell r="C15">
            <v>40661</v>
          </cell>
        </row>
        <row r="16">
          <cell r="A16" t="str">
            <v>BERNHARD SIBUM</v>
          </cell>
          <cell r="B16">
            <v>40</v>
          </cell>
          <cell r="C16">
            <v>40668</v>
          </cell>
        </row>
        <row r="17">
          <cell r="A17" t="str">
            <v>BERNHARD SIBUM</v>
          </cell>
          <cell r="B17">
            <v>41</v>
          </cell>
          <cell r="C17">
            <v>40675</v>
          </cell>
        </row>
        <row r="18">
          <cell r="A18" t="str">
            <v>SARA</v>
          </cell>
          <cell r="B18">
            <v>42</v>
          </cell>
          <cell r="C18">
            <v>40682</v>
          </cell>
        </row>
        <row r="19">
          <cell r="A19" t="str">
            <v>SARA</v>
          </cell>
          <cell r="B19">
            <v>43</v>
          </cell>
          <cell r="C19">
            <v>40689</v>
          </cell>
        </row>
        <row r="20">
          <cell r="A20" t="str">
            <v>SARA</v>
          </cell>
          <cell r="B20">
            <v>44</v>
          </cell>
          <cell r="C20">
            <v>40696</v>
          </cell>
        </row>
        <row r="21">
          <cell r="A21" t="str">
            <v>SARA</v>
          </cell>
          <cell r="B21">
            <v>45</v>
          </cell>
          <cell r="C21">
            <v>40703</v>
          </cell>
        </row>
        <row r="22">
          <cell r="A22" t="str">
            <v>SARA</v>
          </cell>
          <cell r="B22">
            <v>46</v>
          </cell>
          <cell r="C22">
            <v>40710</v>
          </cell>
        </row>
        <row r="23">
          <cell r="A23" t="str">
            <v>SARA</v>
          </cell>
          <cell r="B23">
            <v>47</v>
          </cell>
          <cell r="C23">
            <v>40717</v>
          </cell>
        </row>
        <row r="24">
          <cell r="A24" t="str">
            <v>SARA</v>
          </cell>
          <cell r="B24">
            <v>48</v>
          </cell>
          <cell r="C24">
            <v>40724</v>
          </cell>
        </row>
        <row r="25">
          <cell r="A25" t="str">
            <v>SARA</v>
          </cell>
          <cell r="B25">
            <v>49</v>
          </cell>
          <cell r="C25">
            <v>40731</v>
          </cell>
        </row>
        <row r="26">
          <cell r="A26" t="str">
            <v>SARA</v>
          </cell>
          <cell r="B26">
            <v>50</v>
          </cell>
          <cell r="C26">
            <v>40738</v>
          </cell>
        </row>
        <row r="27">
          <cell r="A27" t="str">
            <v>SARA</v>
          </cell>
          <cell r="B27">
            <v>51</v>
          </cell>
          <cell r="C27">
            <v>40745</v>
          </cell>
        </row>
        <row r="28">
          <cell r="A28" t="str">
            <v>SARA</v>
          </cell>
          <cell r="B28">
            <v>52</v>
          </cell>
          <cell r="C28">
            <v>40752</v>
          </cell>
        </row>
        <row r="29">
          <cell r="A29" t="str">
            <v>SARA</v>
          </cell>
          <cell r="B29">
            <v>53</v>
          </cell>
          <cell r="C29">
            <v>40759</v>
          </cell>
        </row>
        <row r="30">
          <cell r="A30" t="str">
            <v>SARA</v>
          </cell>
          <cell r="B30">
            <v>54</v>
          </cell>
          <cell r="C30">
            <v>40766</v>
          </cell>
        </row>
        <row r="31">
          <cell r="A31" t="str">
            <v>SARA</v>
          </cell>
          <cell r="B31">
            <v>55</v>
          </cell>
          <cell r="C31">
            <v>40773</v>
          </cell>
        </row>
        <row r="32">
          <cell r="A32" t="str">
            <v>SARA</v>
          </cell>
          <cell r="B32">
            <v>56</v>
          </cell>
          <cell r="C32">
            <v>40780</v>
          </cell>
        </row>
        <row r="33">
          <cell r="A33" t="str">
            <v>SARA</v>
          </cell>
          <cell r="B33">
            <v>57</v>
          </cell>
          <cell r="C33">
            <v>40787</v>
          </cell>
        </row>
        <row r="34">
          <cell r="A34" t="str">
            <v>SARA</v>
          </cell>
          <cell r="B34">
            <v>58</v>
          </cell>
          <cell r="C34">
            <v>40794</v>
          </cell>
        </row>
        <row r="35">
          <cell r="A35" t="str">
            <v>SARA</v>
          </cell>
          <cell r="B35">
            <v>59</v>
          </cell>
          <cell r="C35">
            <v>40801</v>
          </cell>
        </row>
        <row r="36">
          <cell r="A36" t="str">
            <v>SARA</v>
          </cell>
          <cell r="B36">
            <v>60</v>
          </cell>
          <cell r="C36">
            <v>40808</v>
          </cell>
        </row>
        <row r="37">
          <cell r="A37" t="str">
            <v>SARA</v>
          </cell>
          <cell r="B37">
            <v>61</v>
          </cell>
          <cell r="C37">
            <v>40815</v>
          </cell>
        </row>
        <row r="38">
          <cell r="A38" t="str">
            <v>SARA</v>
          </cell>
          <cell r="B38">
            <v>62</v>
          </cell>
          <cell r="C38">
            <v>40822</v>
          </cell>
        </row>
        <row r="39">
          <cell r="A39" t="str">
            <v>SARA</v>
          </cell>
          <cell r="B39">
            <v>63</v>
          </cell>
          <cell r="C39">
            <v>40829</v>
          </cell>
        </row>
        <row r="40">
          <cell r="A40" t="str">
            <v>SARA</v>
          </cell>
          <cell r="B40">
            <v>64</v>
          </cell>
          <cell r="C40">
            <v>40836</v>
          </cell>
        </row>
        <row r="41">
          <cell r="A41" t="str">
            <v>SARA</v>
          </cell>
          <cell r="B41">
            <v>65</v>
          </cell>
          <cell r="C41">
            <v>40843</v>
          </cell>
        </row>
        <row r="42">
          <cell r="A42" t="str">
            <v>SARA</v>
          </cell>
          <cell r="B42">
            <v>66</v>
          </cell>
          <cell r="C42">
            <v>40850</v>
          </cell>
        </row>
        <row r="43">
          <cell r="A43" t="str">
            <v>SARA</v>
          </cell>
          <cell r="B43">
            <v>67</v>
          </cell>
          <cell r="C43">
            <v>40857</v>
          </cell>
        </row>
        <row r="44">
          <cell r="A44" t="str">
            <v>SARA</v>
          </cell>
          <cell r="B44">
            <v>68</v>
          </cell>
          <cell r="C44">
            <v>40864</v>
          </cell>
        </row>
        <row r="45">
          <cell r="A45" t="str">
            <v>SARA</v>
          </cell>
          <cell r="B45">
            <v>69</v>
          </cell>
          <cell r="C45">
            <v>40871</v>
          </cell>
        </row>
        <row r="46">
          <cell r="A46" t="str">
            <v>SARA</v>
          </cell>
          <cell r="B46">
            <v>70</v>
          </cell>
          <cell r="C46">
            <v>40878</v>
          </cell>
        </row>
        <row r="47">
          <cell r="A47" t="str">
            <v>SARA</v>
          </cell>
          <cell r="B47">
            <v>71</v>
          </cell>
          <cell r="C47">
            <v>40885</v>
          </cell>
        </row>
        <row r="48">
          <cell r="A48" t="str">
            <v>SARA</v>
          </cell>
          <cell r="B48">
            <v>72</v>
          </cell>
          <cell r="C48">
            <v>40892</v>
          </cell>
        </row>
        <row r="49">
          <cell r="A49" t="str">
            <v>SARA</v>
          </cell>
          <cell r="B49">
            <v>73</v>
          </cell>
          <cell r="C49">
            <v>40899</v>
          </cell>
        </row>
        <row r="50">
          <cell r="A50" t="str">
            <v>SARA</v>
          </cell>
          <cell r="B50">
            <v>74</v>
          </cell>
          <cell r="C50">
            <v>40906</v>
          </cell>
        </row>
        <row r="51">
          <cell r="A51" t="str">
            <v>SARA</v>
          </cell>
          <cell r="B51">
            <v>75</v>
          </cell>
          <cell r="C51">
            <v>40913</v>
          </cell>
        </row>
        <row r="52">
          <cell r="A52" t="str">
            <v>SARA</v>
          </cell>
          <cell r="B52">
            <v>76</v>
          </cell>
          <cell r="C52">
            <v>40920</v>
          </cell>
        </row>
        <row r="53">
          <cell r="A53" t="str">
            <v>SARA</v>
          </cell>
          <cell r="B53">
            <v>77</v>
          </cell>
          <cell r="C53">
            <v>40927</v>
          </cell>
        </row>
        <row r="54">
          <cell r="C54">
            <v>40934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4">
          <cell r="E24" t="e">
            <v>#REF!</v>
          </cell>
          <cell r="F24">
            <v>40619</v>
          </cell>
          <cell r="G24">
            <v>40636</v>
          </cell>
        </row>
        <row r="25">
          <cell r="E25" t="e">
            <v>#REF!</v>
          </cell>
          <cell r="F25">
            <v>40626</v>
          </cell>
          <cell r="G25">
            <v>40643</v>
          </cell>
        </row>
        <row r="26">
          <cell r="E26" t="e">
            <v>#REF!</v>
          </cell>
          <cell r="F26">
            <v>40633</v>
          </cell>
          <cell r="G26">
            <v>40650</v>
          </cell>
        </row>
        <row r="27">
          <cell r="E27" t="e">
            <v>#REF!</v>
          </cell>
          <cell r="F27">
            <v>40640</v>
          </cell>
          <cell r="G27">
            <v>40657</v>
          </cell>
        </row>
        <row r="28">
          <cell r="E28" t="e">
            <v>#REF!</v>
          </cell>
          <cell r="F28">
            <v>40647</v>
          </cell>
          <cell r="G28">
            <v>40664</v>
          </cell>
        </row>
        <row r="29">
          <cell r="E29" t="e">
            <v>#REF!</v>
          </cell>
          <cell r="F29">
            <v>40654</v>
          </cell>
          <cell r="G29">
            <v>40671</v>
          </cell>
        </row>
        <row r="30">
          <cell r="E30" t="e">
            <v>#REF!</v>
          </cell>
          <cell r="F30">
            <v>40661</v>
          </cell>
          <cell r="G30">
            <v>40678</v>
          </cell>
        </row>
        <row r="31">
          <cell r="E31" t="e">
            <v>#REF!</v>
          </cell>
          <cell r="F31">
            <v>40668</v>
          </cell>
          <cell r="G31">
            <v>40686</v>
          </cell>
        </row>
        <row r="32">
          <cell r="E32" t="e">
            <v>#REF!</v>
          </cell>
          <cell r="F32">
            <v>40675</v>
          </cell>
          <cell r="G32">
            <v>40695</v>
          </cell>
        </row>
        <row r="33">
          <cell r="E33" t="e">
            <v>#REF!</v>
          </cell>
          <cell r="F33">
            <v>40682</v>
          </cell>
          <cell r="G33">
            <v>40699</v>
          </cell>
        </row>
        <row r="34">
          <cell r="E34" t="e">
            <v>#REF!</v>
          </cell>
          <cell r="F34">
            <v>40689</v>
          </cell>
          <cell r="G34">
            <v>40708</v>
          </cell>
        </row>
        <row r="35">
          <cell r="E35" t="e">
            <v>#REF!</v>
          </cell>
          <cell r="F35">
            <v>40696</v>
          </cell>
          <cell r="G35">
            <v>40714</v>
          </cell>
        </row>
        <row r="36">
          <cell r="E36" t="e">
            <v>#REF!</v>
          </cell>
          <cell r="F36">
            <v>40703</v>
          </cell>
          <cell r="G36">
            <v>40721</v>
          </cell>
        </row>
        <row r="37">
          <cell r="E37" t="e">
            <v>#REF!</v>
          </cell>
          <cell r="F37">
            <v>40710</v>
          </cell>
          <cell r="G37">
            <v>40727</v>
          </cell>
        </row>
        <row r="38">
          <cell r="E38" t="e">
            <v>#REF!</v>
          </cell>
          <cell r="F38">
            <v>40717</v>
          </cell>
          <cell r="G38">
            <v>40734</v>
          </cell>
        </row>
        <row r="39">
          <cell r="E39" t="e">
            <v>#REF!</v>
          </cell>
          <cell r="F39">
            <v>40724</v>
          </cell>
          <cell r="G39">
            <v>40741</v>
          </cell>
        </row>
        <row r="40">
          <cell r="E40" t="e">
            <v>#REF!</v>
          </cell>
          <cell r="F40">
            <v>40731</v>
          </cell>
          <cell r="G40">
            <v>40748</v>
          </cell>
        </row>
        <row r="41">
          <cell r="E41" t="e">
            <v>#REF!</v>
          </cell>
          <cell r="F41">
            <v>40738</v>
          </cell>
          <cell r="G41">
            <v>40757</v>
          </cell>
        </row>
        <row r="42">
          <cell r="E42" t="e">
            <v>#REF!</v>
          </cell>
          <cell r="F42">
            <v>40748</v>
          </cell>
          <cell r="G42">
            <v>40767</v>
          </cell>
        </row>
        <row r="43">
          <cell r="E43" t="e">
            <v>#REF!</v>
          </cell>
          <cell r="F43">
            <v>40753</v>
          </cell>
          <cell r="G43">
            <v>40773</v>
          </cell>
        </row>
        <row r="44">
          <cell r="E44" t="e">
            <v>#REF!</v>
          </cell>
          <cell r="F44">
            <v>40759</v>
          </cell>
          <cell r="G44">
            <v>40779</v>
          </cell>
        </row>
        <row r="45">
          <cell r="E45" t="e">
            <v>#REF!</v>
          </cell>
          <cell r="F45">
            <v>40766</v>
          </cell>
          <cell r="G45">
            <v>40783</v>
          </cell>
        </row>
        <row r="46">
          <cell r="E46" t="e">
            <v>#REF!</v>
          </cell>
          <cell r="F46">
            <v>40773</v>
          </cell>
          <cell r="G46">
            <v>40790</v>
          </cell>
        </row>
        <row r="47">
          <cell r="E47" t="e">
            <v>#REF!</v>
          </cell>
          <cell r="F47">
            <v>40780</v>
          </cell>
          <cell r="G47">
            <v>40800</v>
          </cell>
        </row>
        <row r="48">
          <cell r="E48" t="e">
            <v>#REF!</v>
          </cell>
          <cell r="F48">
            <v>40787</v>
          </cell>
          <cell r="G48">
            <v>40807</v>
          </cell>
        </row>
        <row r="49">
          <cell r="E49" t="e">
            <v>#REF!</v>
          </cell>
          <cell r="F49">
            <v>40795</v>
          </cell>
          <cell r="G49">
            <v>40817</v>
          </cell>
        </row>
        <row r="50">
          <cell r="E50" t="e">
            <v>#REF!</v>
          </cell>
          <cell r="F50">
            <v>40801</v>
          </cell>
          <cell r="G50">
            <v>40821</v>
          </cell>
        </row>
        <row r="51">
          <cell r="E51" t="e">
            <v>#REF!</v>
          </cell>
          <cell r="F51">
            <v>40809</v>
          </cell>
          <cell r="G51">
            <v>40827</v>
          </cell>
        </row>
        <row r="52">
          <cell r="E52" t="e">
            <v>#REF!</v>
          </cell>
          <cell r="F52">
            <v>40817</v>
          </cell>
          <cell r="G52">
            <v>40834</v>
          </cell>
        </row>
        <row r="53">
          <cell r="E53" t="e">
            <v>#REF!</v>
          </cell>
          <cell r="F53">
            <v>40825</v>
          </cell>
          <cell r="G53">
            <v>40844</v>
          </cell>
        </row>
        <row r="54">
          <cell r="E54" t="e">
            <v>#REF!</v>
          </cell>
          <cell r="F54">
            <v>40832</v>
          </cell>
          <cell r="G54">
            <v>40849</v>
          </cell>
        </row>
        <row r="55">
          <cell r="E55" t="e">
            <v>#REF!</v>
          </cell>
          <cell r="F55">
            <v>40837</v>
          </cell>
          <cell r="G55">
            <v>40858</v>
          </cell>
        </row>
        <row r="56">
          <cell r="E56" t="str">
            <v>OMIT</v>
          </cell>
          <cell r="F56">
            <v>40844</v>
          </cell>
          <cell r="G56">
            <v>40861</v>
          </cell>
        </row>
        <row r="57">
          <cell r="E57" t="e">
            <v>#REF!</v>
          </cell>
          <cell r="F57">
            <v>40850</v>
          </cell>
          <cell r="G57">
            <v>40867</v>
          </cell>
        </row>
        <row r="58">
          <cell r="E58" t="str">
            <v>AL HILAL
1144W</v>
          </cell>
          <cell r="F58">
            <v>40857</v>
          </cell>
          <cell r="G58">
            <v>40874</v>
          </cell>
        </row>
        <row r="59">
          <cell r="E59" t="str">
            <v>MAYSSAN
1145W</v>
          </cell>
          <cell r="F59">
            <v>40864</v>
          </cell>
          <cell r="G59">
            <v>40881</v>
          </cell>
        </row>
        <row r="60">
          <cell r="E60" t="str">
            <v>JAZAN
1146W</v>
          </cell>
          <cell r="F60">
            <v>40871</v>
          </cell>
          <cell r="G60">
            <v>40888</v>
          </cell>
        </row>
        <row r="61">
          <cell r="E61" t="str">
            <v>AL MANAMAH
1147W</v>
          </cell>
          <cell r="F61">
            <v>40878</v>
          </cell>
          <cell r="G61">
            <v>40896</v>
          </cell>
        </row>
        <row r="62">
          <cell r="E62" t="str">
            <v>UASC YANBU
1148W</v>
          </cell>
          <cell r="F62">
            <v>40885</v>
          </cell>
          <cell r="G62">
            <v>40903</v>
          </cell>
        </row>
        <row r="63">
          <cell r="E63" t="str">
            <v>AL BAHIA
1149W</v>
          </cell>
          <cell r="F63">
            <v>40892</v>
          </cell>
          <cell r="G63">
            <v>40910</v>
          </cell>
        </row>
        <row r="64">
          <cell r="E64" t="str">
            <v>AL KHOR
1150W</v>
          </cell>
          <cell r="F64">
            <v>40899</v>
          </cell>
          <cell r="G64">
            <v>40916</v>
          </cell>
        </row>
        <row r="65">
          <cell r="E65" t="str">
            <v>AL RAWDAH
1151W</v>
          </cell>
          <cell r="F65">
            <v>40906</v>
          </cell>
          <cell r="G65">
            <v>40923</v>
          </cell>
        </row>
        <row r="66">
          <cell r="E66" t="str">
            <v>AL SAFAT
1152W</v>
          </cell>
          <cell r="F66">
            <v>40913</v>
          </cell>
          <cell r="G66">
            <v>40930</v>
          </cell>
        </row>
        <row r="67">
          <cell r="E67" t="str">
            <v>HATTA
1153W</v>
          </cell>
          <cell r="F67">
            <v>40920</v>
          </cell>
          <cell r="G67">
            <v>40937</v>
          </cell>
        </row>
        <row r="68">
          <cell r="E68" t="str">
            <v>AL HILAL
1201W</v>
          </cell>
          <cell r="F68">
            <v>40927</v>
          </cell>
          <cell r="G68">
            <v>40944</v>
          </cell>
        </row>
        <row r="69">
          <cell r="E69" t="str">
            <v>MAYSSAN
1202W</v>
          </cell>
          <cell r="F69">
            <v>40934</v>
          </cell>
          <cell r="G69">
            <v>40951</v>
          </cell>
        </row>
        <row r="70">
          <cell r="E70" t="str">
            <v>JAZAN
1203W</v>
          </cell>
          <cell r="F70">
            <v>40941</v>
          </cell>
          <cell r="G70">
            <v>40958</v>
          </cell>
        </row>
        <row r="71">
          <cell r="E71" t="str">
            <v>AL MANAMAH
1204W</v>
          </cell>
          <cell r="F71">
            <v>40948</v>
          </cell>
          <cell r="G71">
            <v>40965</v>
          </cell>
        </row>
        <row r="72">
          <cell r="E72" t="str">
            <v>TBA</v>
          </cell>
          <cell r="F72">
            <v>40955</v>
          </cell>
          <cell r="G72">
            <v>40972</v>
          </cell>
        </row>
        <row r="73">
          <cell r="E73" t="str">
            <v>AL BAHIA
1206W</v>
          </cell>
          <cell r="F73">
            <v>40962</v>
          </cell>
          <cell r="G73">
            <v>40979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showGridLines="0" tabSelected="1" workbookViewId="0">
      <selection activeCell="B7" sqref="B7"/>
    </sheetView>
  </sheetViews>
  <sheetFormatPr defaultRowHeight="15"/>
  <cols>
    <col min="1" max="1" width="7.28515625" customWidth="1"/>
    <col min="2" max="2" width="11.140625" customWidth="1"/>
    <col min="3" max="3" width="43.42578125" customWidth="1"/>
  </cols>
  <sheetData>
    <row r="1" spans="1:10">
      <c r="A1" s="296"/>
      <c r="B1" s="296"/>
      <c r="C1" s="296"/>
      <c r="D1" s="296"/>
    </row>
    <row r="2" spans="1:10" ht="30" customHeight="1">
      <c r="A2" s="296"/>
      <c r="B2" s="296"/>
      <c r="C2" s="499"/>
      <c r="D2" s="499"/>
      <c r="E2" s="499"/>
      <c r="F2" s="499"/>
      <c r="G2" s="499"/>
      <c r="H2" s="499"/>
      <c r="I2" s="499"/>
      <c r="J2" s="499"/>
    </row>
    <row r="3" spans="1:10">
      <c r="A3" s="296" t="s">
        <v>309</v>
      </c>
      <c r="B3" s="296"/>
      <c r="C3" s="499"/>
      <c r="D3" s="499"/>
      <c r="E3" s="499"/>
      <c r="F3" s="499"/>
      <c r="G3" s="499"/>
      <c r="H3" s="499"/>
      <c r="I3" s="499"/>
      <c r="J3" s="499"/>
    </row>
    <row r="4" spans="1:10">
      <c r="A4" s="296"/>
      <c r="B4" s="296"/>
      <c r="C4" s="499"/>
      <c r="D4" s="499"/>
      <c r="E4" s="499"/>
      <c r="F4" s="499"/>
      <c r="G4" s="499"/>
      <c r="H4" s="499"/>
      <c r="I4" s="499"/>
      <c r="J4" s="499"/>
    </row>
    <row r="5" spans="1:10">
      <c r="A5" s="296"/>
      <c r="D5" s="296"/>
    </row>
    <row r="6" spans="1:10">
      <c r="A6" s="296"/>
      <c r="C6" s="297"/>
      <c r="D6" s="296"/>
    </row>
    <row r="7" spans="1:10">
      <c r="A7" s="296"/>
      <c r="C7" s="297"/>
      <c r="D7" s="319"/>
    </row>
    <row r="8" spans="1:10">
      <c r="A8" s="296"/>
      <c r="C8" s="297"/>
      <c r="D8" s="296"/>
    </row>
    <row r="9" spans="1:10">
      <c r="A9" s="296"/>
      <c r="C9" s="297" t="s">
        <v>310</v>
      </c>
      <c r="D9" s="296"/>
    </row>
    <row r="10" spans="1:10" ht="26.25" customHeight="1">
      <c r="A10" s="309"/>
      <c r="B10" s="310" t="s">
        <v>311</v>
      </c>
      <c r="C10" s="311" t="s">
        <v>317</v>
      </c>
      <c r="D10" s="308" t="s">
        <v>318</v>
      </c>
    </row>
    <row r="11" spans="1:10" ht="21" customHeight="1">
      <c r="A11" s="303"/>
      <c r="B11" s="298" t="s">
        <v>313</v>
      </c>
      <c r="C11" s="299" t="s">
        <v>312</v>
      </c>
      <c r="D11" s="301" t="s">
        <v>340</v>
      </c>
    </row>
    <row r="12" spans="1:10" ht="21" customHeight="1">
      <c r="A12" s="303"/>
      <c r="B12" s="298" t="s">
        <v>316</v>
      </c>
      <c r="C12" s="299" t="s">
        <v>314</v>
      </c>
      <c r="D12" s="301" t="s">
        <v>315</v>
      </c>
    </row>
    <row r="13" spans="1:10" ht="21" customHeight="1">
      <c r="A13" s="303"/>
      <c r="B13" s="298" t="s">
        <v>319</v>
      </c>
      <c r="C13" s="299" t="s">
        <v>320</v>
      </c>
      <c r="D13" s="301" t="s">
        <v>321</v>
      </c>
    </row>
    <row r="14" spans="1:10" ht="21" customHeight="1">
      <c r="A14" s="303"/>
      <c r="B14" s="298" t="s">
        <v>322</v>
      </c>
      <c r="C14" s="299" t="s">
        <v>324</v>
      </c>
      <c r="D14" s="301" t="s">
        <v>421</v>
      </c>
    </row>
    <row r="15" spans="1:10" ht="21" customHeight="1">
      <c r="A15" s="303"/>
      <c r="B15" s="298" t="s">
        <v>323</v>
      </c>
      <c r="C15" s="299" t="s">
        <v>326</v>
      </c>
      <c r="D15" s="301" t="s">
        <v>327</v>
      </c>
    </row>
    <row r="16" spans="1:10" ht="21" customHeight="1">
      <c r="A16" s="303"/>
      <c r="B16" s="298" t="s">
        <v>325</v>
      </c>
      <c r="C16" s="299" t="s">
        <v>331</v>
      </c>
      <c r="D16" s="301" t="s">
        <v>332</v>
      </c>
    </row>
    <row r="17" spans="1:7" ht="21" customHeight="1">
      <c r="A17" s="303"/>
      <c r="B17" s="298" t="s">
        <v>328</v>
      </c>
      <c r="C17" s="299" t="s">
        <v>333</v>
      </c>
      <c r="D17" s="301" t="s">
        <v>334</v>
      </c>
    </row>
    <row r="18" spans="1:7" ht="21" customHeight="1">
      <c r="A18" s="303"/>
      <c r="B18" s="298" t="s">
        <v>330</v>
      </c>
      <c r="C18" s="299" t="s">
        <v>462</v>
      </c>
      <c r="D18" s="301" t="s">
        <v>336</v>
      </c>
    </row>
    <row r="19" spans="1:7" ht="21" customHeight="1">
      <c r="A19" s="303"/>
      <c r="B19" s="298" t="s">
        <v>341</v>
      </c>
      <c r="C19" s="299" t="s">
        <v>463</v>
      </c>
      <c r="D19" s="301" t="s">
        <v>336</v>
      </c>
    </row>
    <row r="20" spans="1:7" ht="21" customHeight="1">
      <c r="A20" s="303"/>
      <c r="B20" s="298" t="s">
        <v>335</v>
      </c>
      <c r="C20" s="299" t="s">
        <v>338</v>
      </c>
      <c r="D20" s="301" t="s">
        <v>517</v>
      </c>
    </row>
    <row r="21" spans="1:7" ht="21" customHeight="1">
      <c r="A21" s="303"/>
      <c r="B21" s="298" t="s">
        <v>337</v>
      </c>
      <c r="C21" s="299" t="s">
        <v>329</v>
      </c>
      <c r="D21" s="301" t="s">
        <v>511</v>
      </c>
    </row>
    <row r="22" spans="1:7" ht="21" customHeight="1">
      <c r="A22" s="303"/>
      <c r="B22" s="298" t="s">
        <v>464</v>
      </c>
      <c r="C22" s="299" t="s">
        <v>467</v>
      </c>
      <c r="D22" s="301" t="s">
        <v>468</v>
      </c>
    </row>
    <row r="23" spans="1:7" ht="44.25">
      <c r="A23" s="304"/>
      <c r="B23" s="296"/>
      <c r="C23" s="302" t="s">
        <v>339</v>
      </c>
      <c r="D23" s="296"/>
      <c r="E23" s="296"/>
      <c r="F23" s="296"/>
      <c r="G23" s="296"/>
    </row>
    <row r="26" spans="1:7">
      <c r="A26" s="312"/>
      <c r="B26" s="296"/>
      <c r="C26" s="296"/>
      <c r="D26" s="295"/>
      <c r="E26" s="296"/>
      <c r="F26" s="296"/>
      <c r="G26" s="296"/>
    </row>
    <row r="27" spans="1:7">
      <c r="A27" s="300"/>
      <c r="B27" s="296"/>
      <c r="C27" s="296"/>
      <c r="D27" s="313"/>
      <c r="E27" s="296"/>
      <c r="F27" s="296"/>
      <c r="G27" s="296"/>
    </row>
    <row r="28" spans="1:7">
      <c r="A28" s="305"/>
      <c r="B28" s="296"/>
      <c r="C28" s="296"/>
      <c r="D28" s="313"/>
      <c r="E28" s="296"/>
      <c r="F28" s="296"/>
      <c r="G28" s="296"/>
    </row>
    <row r="29" spans="1:7">
      <c r="A29" s="306"/>
      <c r="B29" s="296"/>
      <c r="C29" s="296"/>
      <c r="D29" s="313"/>
      <c r="E29" s="296"/>
      <c r="F29" s="296"/>
      <c r="G29" s="296"/>
    </row>
    <row r="30" spans="1:7">
      <c r="A30" s="306"/>
      <c r="B30" s="296"/>
      <c r="C30" s="296"/>
      <c r="D30" s="296"/>
      <c r="E30" s="296"/>
      <c r="F30" s="296"/>
      <c r="G30" s="296"/>
    </row>
    <row r="31" spans="1:7">
      <c r="A31" s="307"/>
      <c r="B31" s="296"/>
      <c r="C31" s="296"/>
      <c r="D31" s="296"/>
      <c r="E31" s="296"/>
      <c r="F31" s="296"/>
      <c r="G31" s="296"/>
    </row>
    <row r="32" spans="1:7">
      <c r="A32" s="300"/>
      <c r="B32" s="296"/>
      <c r="C32" s="296"/>
      <c r="D32" s="296"/>
      <c r="E32" s="296"/>
      <c r="F32" s="296"/>
      <c r="G32" s="296"/>
    </row>
    <row r="33" spans="1:7">
      <c r="A33" s="300"/>
      <c r="B33" s="296"/>
      <c r="C33" s="296"/>
      <c r="D33" s="296"/>
      <c r="E33" s="296"/>
      <c r="F33" s="296"/>
      <c r="G33" s="296"/>
    </row>
  </sheetData>
  <mergeCells count="1">
    <mergeCell ref="C2:J4"/>
  </mergeCells>
  <hyperlinks>
    <hyperlink ref="C13" location="'WM-AMC1'!A1" display="WEST MEDITERRANEAN (AMC1 SERVICE)"/>
    <hyperlink ref="C14" location="'EM-AMC1'!A1" display="EAST MEDITERRANEAN (AMC1 SERVICE)"/>
    <hyperlink ref="C11" location="'NE-AEC2'!A1" display="NORTH EUROPE (AEC2 SERVICE) "/>
    <hyperlink ref="C23" location="'Feeder Closing Time'!A1" display="Click here for Feeder Closing Time"/>
    <hyperlink ref="C21" location="'WA-WAF1'!A1" display="WEST AFRICA (WAF1 SERVICE)"/>
    <hyperlink ref="C12" location="'NE-AEC8'!A1" display="NORTH EUROPE (AEC8 SERVICE) "/>
    <hyperlink ref="C17" location="'RS-AEC8'!A1" display="RED SEA (AEC2 SERVICE)"/>
    <hyperlink ref="C15" location="'AUSTRALIA-AAC1'!A1" display="AUSTRALIA"/>
    <hyperlink ref="C20" location="'BRAZIL- SAM1'!A1" display="BRAZIL ( SAM1 )"/>
    <hyperlink ref="C16" location="'AG-AGX1'!A1" display="ARABIAN GULF (AEC1 SERVICE)"/>
    <hyperlink ref="C19" location="'US-AMC1'!A1" display="US-AMC1"/>
    <hyperlink ref="C10" location="'NE-AEC7 (DIRECTLY)'!A1" display="NORTH EUROPE (AEC7 SERVICE) "/>
    <hyperlink ref="C18" location="'US-AEC9'!A1" display="US-AEC9"/>
    <hyperlink ref="C22" location="IADA!A1" display="IADA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 tint="-0.499984740745262"/>
    <pageSetUpPr fitToPage="1"/>
  </sheetPr>
  <dimension ref="A1:K37"/>
  <sheetViews>
    <sheetView showGridLines="0" workbookViewId="0">
      <selection activeCell="B5" sqref="B5"/>
    </sheetView>
  </sheetViews>
  <sheetFormatPr defaultRowHeight="15"/>
  <cols>
    <col min="1" max="1" width="21" style="6" customWidth="1"/>
    <col min="2" max="2" width="12.42578125" style="5" customWidth="1"/>
    <col min="3" max="3" width="8.140625" style="5" customWidth="1"/>
    <col min="4" max="4" width="7.85546875" style="5" customWidth="1"/>
    <col min="5" max="6" width="10" style="5" customWidth="1"/>
    <col min="7" max="7" width="14.28515625" style="5" customWidth="1"/>
    <col min="8" max="8" width="11.28515625" style="5" customWidth="1"/>
    <col min="9" max="9" width="13" style="5" customWidth="1"/>
    <col min="10" max="10" width="13.85546875" style="5" customWidth="1"/>
    <col min="11" max="249" width="9" style="6"/>
    <col min="250" max="250" width="19.5703125" style="6" customWidth="1"/>
    <col min="251" max="253" width="9.42578125" style="6" customWidth="1"/>
    <col min="254" max="255" width="10" style="6" customWidth="1"/>
    <col min="256" max="256" width="14.28515625" style="6" customWidth="1"/>
    <col min="257" max="257" width="11.28515625" style="6" customWidth="1"/>
    <col min="258" max="258" width="13" style="6" customWidth="1"/>
    <col min="259" max="265" width="0" style="6" hidden="1" customWidth="1"/>
    <col min="266" max="266" width="13.85546875" style="6" customWidth="1"/>
    <col min="267" max="505" width="9" style="6"/>
    <col min="506" max="506" width="19.5703125" style="6" customWidth="1"/>
    <col min="507" max="509" width="9.42578125" style="6" customWidth="1"/>
    <col min="510" max="511" width="10" style="6" customWidth="1"/>
    <col min="512" max="512" width="14.28515625" style="6" customWidth="1"/>
    <col min="513" max="513" width="11.28515625" style="6" customWidth="1"/>
    <col min="514" max="514" width="13" style="6" customWidth="1"/>
    <col min="515" max="521" width="0" style="6" hidden="1" customWidth="1"/>
    <col min="522" max="522" width="13.85546875" style="6" customWidth="1"/>
    <col min="523" max="761" width="9" style="6"/>
    <col min="762" max="762" width="19.5703125" style="6" customWidth="1"/>
    <col min="763" max="765" width="9.42578125" style="6" customWidth="1"/>
    <col min="766" max="767" width="10" style="6" customWidth="1"/>
    <col min="768" max="768" width="14.28515625" style="6" customWidth="1"/>
    <col min="769" max="769" width="11.28515625" style="6" customWidth="1"/>
    <col min="770" max="770" width="13" style="6" customWidth="1"/>
    <col min="771" max="777" width="0" style="6" hidden="1" customWidth="1"/>
    <col min="778" max="778" width="13.85546875" style="6" customWidth="1"/>
    <col min="779" max="1017" width="9" style="6"/>
    <col min="1018" max="1018" width="19.5703125" style="6" customWidth="1"/>
    <col min="1019" max="1021" width="9.42578125" style="6" customWidth="1"/>
    <col min="1022" max="1023" width="10" style="6" customWidth="1"/>
    <col min="1024" max="1024" width="14.28515625" style="6" customWidth="1"/>
    <col min="1025" max="1025" width="11.28515625" style="6" customWidth="1"/>
    <col min="1026" max="1026" width="13" style="6" customWidth="1"/>
    <col min="1027" max="1033" width="0" style="6" hidden="1" customWidth="1"/>
    <col min="1034" max="1034" width="13.85546875" style="6" customWidth="1"/>
    <col min="1035" max="1273" width="9" style="6"/>
    <col min="1274" max="1274" width="19.5703125" style="6" customWidth="1"/>
    <col min="1275" max="1277" width="9.42578125" style="6" customWidth="1"/>
    <col min="1278" max="1279" width="10" style="6" customWidth="1"/>
    <col min="1280" max="1280" width="14.28515625" style="6" customWidth="1"/>
    <col min="1281" max="1281" width="11.28515625" style="6" customWidth="1"/>
    <col min="1282" max="1282" width="13" style="6" customWidth="1"/>
    <col min="1283" max="1289" width="0" style="6" hidden="1" customWidth="1"/>
    <col min="1290" max="1290" width="13.85546875" style="6" customWidth="1"/>
    <col min="1291" max="1529" width="9" style="6"/>
    <col min="1530" max="1530" width="19.5703125" style="6" customWidth="1"/>
    <col min="1531" max="1533" width="9.42578125" style="6" customWidth="1"/>
    <col min="1534" max="1535" width="10" style="6" customWidth="1"/>
    <col min="1536" max="1536" width="14.28515625" style="6" customWidth="1"/>
    <col min="1537" max="1537" width="11.28515625" style="6" customWidth="1"/>
    <col min="1538" max="1538" width="13" style="6" customWidth="1"/>
    <col min="1539" max="1545" width="0" style="6" hidden="1" customWidth="1"/>
    <col min="1546" max="1546" width="13.85546875" style="6" customWidth="1"/>
    <col min="1547" max="1785" width="9" style="6"/>
    <col min="1786" max="1786" width="19.5703125" style="6" customWidth="1"/>
    <col min="1787" max="1789" width="9.42578125" style="6" customWidth="1"/>
    <col min="1790" max="1791" width="10" style="6" customWidth="1"/>
    <col min="1792" max="1792" width="14.28515625" style="6" customWidth="1"/>
    <col min="1793" max="1793" width="11.28515625" style="6" customWidth="1"/>
    <col min="1794" max="1794" width="13" style="6" customWidth="1"/>
    <col min="1795" max="1801" width="0" style="6" hidden="1" customWidth="1"/>
    <col min="1802" max="1802" width="13.85546875" style="6" customWidth="1"/>
    <col min="1803" max="2041" width="9" style="6"/>
    <col min="2042" max="2042" width="19.5703125" style="6" customWidth="1"/>
    <col min="2043" max="2045" width="9.42578125" style="6" customWidth="1"/>
    <col min="2046" max="2047" width="10" style="6" customWidth="1"/>
    <col min="2048" max="2048" width="14.28515625" style="6" customWidth="1"/>
    <col min="2049" max="2049" width="11.28515625" style="6" customWidth="1"/>
    <col min="2050" max="2050" width="13" style="6" customWidth="1"/>
    <col min="2051" max="2057" width="0" style="6" hidden="1" customWidth="1"/>
    <col min="2058" max="2058" width="13.85546875" style="6" customWidth="1"/>
    <col min="2059" max="2297" width="9" style="6"/>
    <col min="2298" max="2298" width="19.5703125" style="6" customWidth="1"/>
    <col min="2299" max="2301" width="9.42578125" style="6" customWidth="1"/>
    <col min="2302" max="2303" width="10" style="6" customWidth="1"/>
    <col min="2304" max="2304" width="14.28515625" style="6" customWidth="1"/>
    <col min="2305" max="2305" width="11.28515625" style="6" customWidth="1"/>
    <col min="2306" max="2306" width="13" style="6" customWidth="1"/>
    <col min="2307" max="2313" width="0" style="6" hidden="1" customWidth="1"/>
    <col min="2314" max="2314" width="13.85546875" style="6" customWidth="1"/>
    <col min="2315" max="2553" width="9" style="6"/>
    <col min="2554" max="2554" width="19.5703125" style="6" customWidth="1"/>
    <col min="2555" max="2557" width="9.42578125" style="6" customWidth="1"/>
    <col min="2558" max="2559" width="10" style="6" customWidth="1"/>
    <col min="2560" max="2560" width="14.28515625" style="6" customWidth="1"/>
    <col min="2561" max="2561" width="11.28515625" style="6" customWidth="1"/>
    <col min="2562" max="2562" width="13" style="6" customWidth="1"/>
    <col min="2563" max="2569" width="0" style="6" hidden="1" customWidth="1"/>
    <col min="2570" max="2570" width="13.85546875" style="6" customWidth="1"/>
    <col min="2571" max="2809" width="9" style="6"/>
    <col min="2810" max="2810" width="19.5703125" style="6" customWidth="1"/>
    <col min="2811" max="2813" width="9.42578125" style="6" customWidth="1"/>
    <col min="2814" max="2815" width="10" style="6" customWidth="1"/>
    <col min="2816" max="2816" width="14.28515625" style="6" customWidth="1"/>
    <col min="2817" max="2817" width="11.28515625" style="6" customWidth="1"/>
    <col min="2818" max="2818" width="13" style="6" customWidth="1"/>
    <col min="2819" max="2825" width="0" style="6" hidden="1" customWidth="1"/>
    <col min="2826" max="2826" width="13.85546875" style="6" customWidth="1"/>
    <col min="2827" max="3065" width="9" style="6"/>
    <col min="3066" max="3066" width="19.5703125" style="6" customWidth="1"/>
    <col min="3067" max="3069" width="9.42578125" style="6" customWidth="1"/>
    <col min="3070" max="3071" width="10" style="6" customWidth="1"/>
    <col min="3072" max="3072" width="14.28515625" style="6" customWidth="1"/>
    <col min="3073" max="3073" width="11.28515625" style="6" customWidth="1"/>
    <col min="3074" max="3074" width="13" style="6" customWidth="1"/>
    <col min="3075" max="3081" width="0" style="6" hidden="1" customWidth="1"/>
    <col min="3082" max="3082" width="13.85546875" style="6" customWidth="1"/>
    <col min="3083" max="3321" width="9" style="6"/>
    <col min="3322" max="3322" width="19.5703125" style="6" customWidth="1"/>
    <col min="3323" max="3325" width="9.42578125" style="6" customWidth="1"/>
    <col min="3326" max="3327" width="10" style="6" customWidth="1"/>
    <col min="3328" max="3328" width="14.28515625" style="6" customWidth="1"/>
    <col min="3329" max="3329" width="11.28515625" style="6" customWidth="1"/>
    <col min="3330" max="3330" width="13" style="6" customWidth="1"/>
    <col min="3331" max="3337" width="0" style="6" hidden="1" customWidth="1"/>
    <col min="3338" max="3338" width="13.85546875" style="6" customWidth="1"/>
    <col min="3339" max="3577" width="9" style="6"/>
    <col min="3578" max="3578" width="19.5703125" style="6" customWidth="1"/>
    <col min="3579" max="3581" width="9.42578125" style="6" customWidth="1"/>
    <col min="3582" max="3583" width="10" style="6" customWidth="1"/>
    <col min="3584" max="3584" width="14.28515625" style="6" customWidth="1"/>
    <col min="3585" max="3585" width="11.28515625" style="6" customWidth="1"/>
    <col min="3586" max="3586" width="13" style="6" customWidth="1"/>
    <col min="3587" max="3593" width="0" style="6" hidden="1" customWidth="1"/>
    <col min="3594" max="3594" width="13.85546875" style="6" customWidth="1"/>
    <col min="3595" max="3833" width="9" style="6"/>
    <col min="3834" max="3834" width="19.5703125" style="6" customWidth="1"/>
    <col min="3835" max="3837" width="9.42578125" style="6" customWidth="1"/>
    <col min="3838" max="3839" width="10" style="6" customWidth="1"/>
    <col min="3840" max="3840" width="14.28515625" style="6" customWidth="1"/>
    <col min="3841" max="3841" width="11.28515625" style="6" customWidth="1"/>
    <col min="3842" max="3842" width="13" style="6" customWidth="1"/>
    <col min="3843" max="3849" width="0" style="6" hidden="1" customWidth="1"/>
    <col min="3850" max="3850" width="13.85546875" style="6" customWidth="1"/>
    <col min="3851" max="4089" width="9" style="6"/>
    <col min="4090" max="4090" width="19.5703125" style="6" customWidth="1"/>
    <col min="4091" max="4093" width="9.42578125" style="6" customWidth="1"/>
    <col min="4094" max="4095" width="10" style="6" customWidth="1"/>
    <col min="4096" max="4096" width="14.28515625" style="6" customWidth="1"/>
    <col min="4097" max="4097" width="11.28515625" style="6" customWidth="1"/>
    <col min="4098" max="4098" width="13" style="6" customWidth="1"/>
    <col min="4099" max="4105" width="0" style="6" hidden="1" customWidth="1"/>
    <col min="4106" max="4106" width="13.85546875" style="6" customWidth="1"/>
    <col min="4107" max="4345" width="9" style="6"/>
    <col min="4346" max="4346" width="19.5703125" style="6" customWidth="1"/>
    <col min="4347" max="4349" width="9.42578125" style="6" customWidth="1"/>
    <col min="4350" max="4351" width="10" style="6" customWidth="1"/>
    <col min="4352" max="4352" width="14.28515625" style="6" customWidth="1"/>
    <col min="4353" max="4353" width="11.28515625" style="6" customWidth="1"/>
    <col min="4354" max="4354" width="13" style="6" customWidth="1"/>
    <col min="4355" max="4361" width="0" style="6" hidden="1" customWidth="1"/>
    <col min="4362" max="4362" width="13.85546875" style="6" customWidth="1"/>
    <col min="4363" max="4601" width="9" style="6"/>
    <col min="4602" max="4602" width="19.5703125" style="6" customWidth="1"/>
    <col min="4603" max="4605" width="9.42578125" style="6" customWidth="1"/>
    <col min="4606" max="4607" width="10" style="6" customWidth="1"/>
    <col min="4608" max="4608" width="14.28515625" style="6" customWidth="1"/>
    <col min="4609" max="4609" width="11.28515625" style="6" customWidth="1"/>
    <col min="4610" max="4610" width="13" style="6" customWidth="1"/>
    <col min="4611" max="4617" width="0" style="6" hidden="1" customWidth="1"/>
    <col min="4618" max="4618" width="13.85546875" style="6" customWidth="1"/>
    <col min="4619" max="4857" width="9" style="6"/>
    <col min="4858" max="4858" width="19.5703125" style="6" customWidth="1"/>
    <col min="4859" max="4861" width="9.42578125" style="6" customWidth="1"/>
    <col min="4862" max="4863" width="10" style="6" customWidth="1"/>
    <col min="4864" max="4864" width="14.28515625" style="6" customWidth="1"/>
    <col min="4865" max="4865" width="11.28515625" style="6" customWidth="1"/>
    <col min="4866" max="4866" width="13" style="6" customWidth="1"/>
    <col min="4867" max="4873" width="0" style="6" hidden="1" customWidth="1"/>
    <col min="4874" max="4874" width="13.85546875" style="6" customWidth="1"/>
    <col min="4875" max="5113" width="9" style="6"/>
    <col min="5114" max="5114" width="19.5703125" style="6" customWidth="1"/>
    <col min="5115" max="5117" width="9.42578125" style="6" customWidth="1"/>
    <col min="5118" max="5119" width="10" style="6" customWidth="1"/>
    <col min="5120" max="5120" width="14.28515625" style="6" customWidth="1"/>
    <col min="5121" max="5121" width="11.28515625" style="6" customWidth="1"/>
    <col min="5122" max="5122" width="13" style="6" customWidth="1"/>
    <col min="5123" max="5129" width="0" style="6" hidden="1" customWidth="1"/>
    <col min="5130" max="5130" width="13.85546875" style="6" customWidth="1"/>
    <col min="5131" max="5369" width="9" style="6"/>
    <col min="5370" max="5370" width="19.5703125" style="6" customWidth="1"/>
    <col min="5371" max="5373" width="9.42578125" style="6" customWidth="1"/>
    <col min="5374" max="5375" width="10" style="6" customWidth="1"/>
    <col min="5376" max="5376" width="14.28515625" style="6" customWidth="1"/>
    <col min="5377" max="5377" width="11.28515625" style="6" customWidth="1"/>
    <col min="5378" max="5378" width="13" style="6" customWidth="1"/>
    <col min="5379" max="5385" width="0" style="6" hidden="1" customWidth="1"/>
    <col min="5386" max="5386" width="13.85546875" style="6" customWidth="1"/>
    <col min="5387" max="5625" width="9" style="6"/>
    <col min="5626" max="5626" width="19.5703125" style="6" customWidth="1"/>
    <col min="5627" max="5629" width="9.42578125" style="6" customWidth="1"/>
    <col min="5630" max="5631" width="10" style="6" customWidth="1"/>
    <col min="5632" max="5632" width="14.28515625" style="6" customWidth="1"/>
    <col min="5633" max="5633" width="11.28515625" style="6" customWidth="1"/>
    <col min="5634" max="5634" width="13" style="6" customWidth="1"/>
    <col min="5635" max="5641" width="0" style="6" hidden="1" customWidth="1"/>
    <col min="5642" max="5642" width="13.85546875" style="6" customWidth="1"/>
    <col min="5643" max="5881" width="9" style="6"/>
    <col min="5882" max="5882" width="19.5703125" style="6" customWidth="1"/>
    <col min="5883" max="5885" width="9.42578125" style="6" customWidth="1"/>
    <col min="5886" max="5887" width="10" style="6" customWidth="1"/>
    <col min="5888" max="5888" width="14.28515625" style="6" customWidth="1"/>
    <col min="5889" max="5889" width="11.28515625" style="6" customWidth="1"/>
    <col min="5890" max="5890" width="13" style="6" customWidth="1"/>
    <col min="5891" max="5897" width="0" style="6" hidden="1" customWidth="1"/>
    <col min="5898" max="5898" width="13.85546875" style="6" customWidth="1"/>
    <col min="5899" max="6137" width="9" style="6"/>
    <col min="6138" max="6138" width="19.5703125" style="6" customWidth="1"/>
    <col min="6139" max="6141" width="9.42578125" style="6" customWidth="1"/>
    <col min="6142" max="6143" width="10" style="6" customWidth="1"/>
    <col min="6144" max="6144" width="14.28515625" style="6" customWidth="1"/>
    <col min="6145" max="6145" width="11.28515625" style="6" customWidth="1"/>
    <col min="6146" max="6146" width="13" style="6" customWidth="1"/>
    <col min="6147" max="6153" width="0" style="6" hidden="1" customWidth="1"/>
    <col min="6154" max="6154" width="13.85546875" style="6" customWidth="1"/>
    <col min="6155" max="6393" width="9" style="6"/>
    <col min="6394" max="6394" width="19.5703125" style="6" customWidth="1"/>
    <col min="6395" max="6397" width="9.42578125" style="6" customWidth="1"/>
    <col min="6398" max="6399" width="10" style="6" customWidth="1"/>
    <col min="6400" max="6400" width="14.28515625" style="6" customWidth="1"/>
    <col min="6401" max="6401" width="11.28515625" style="6" customWidth="1"/>
    <col min="6402" max="6402" width="13" style="6" customWidth="1"/>
    <col min="6403" max="6409" width="0" style="6" hidden="1" customWidth="1"/>
    <col min="6410" max="6410" width="13.85546875" style="6" customWidth="1"/>
    <col min="6411" max="6649" width="9" style="6"/>
    <col min="6650" max="6650" width="19.5703125" style="6" customWidth="1"/>
    <col min="6651" max="6653" width="9.42578125" style="6" customWidth="1"/>
    <col min="6654" max="6655" width="10" style="6" customWidth="1"/>
    <col min="6656" max="6656" width="14.28515625" style="6" customWidth="1"/>
    <col min="6657" max="6657" width="11.28515625" style="6" customWidth="1"/>
    <col min="6658" max="6658" width="13" style="6" customWidth="1"/>
    <col min="6659" max="6665" width="0" style="6" hidden="1" customWidth="1"/>
    <col min="6666" max="6666" width="13.85546875" style="6" customWidth="1"/>
    <col min="6667" max="6905" width="9" style="6"/>
    <col min="6906" max="6906" width="19.5703125" style="6" customWidth="1"/>
    <col min="6907" max="6909" width="9.42578125" style="6" customWidth="1"/>
    <col min="6910" max="6911" width="10" style="6" customWidth="1"/>
    <col min="6912" max="6912" width="14.28515625" style="6" customWidth="1"/>
    <col min="6913" max="6913" width="11.28515625" style="6" customWidth="1"/>
    <col min="6914" max="6914" width="13" style="6" customWidth="1"/>
    <col min="6915" max="6921" width="0" style="6" hidden="1" customWidth="1"/>
    <col min="6922" max="6922" width="13.85546875" style="6" customWidth="1"/>
    <col min="6923" max="7161" width="9" style="6"/>
    <col min="7162" max="7162" width="19.5703125" style="6" customWidth="1"/>
    <col min="7163" max="7165" width="9.42578125" style="6" customWidth="1"/>
    <col min="7166" max="7167" width="10" style="6" customWidth="1"/>
    <col min="7168" max="7168" width="14.28515625" style="6" customWidth="1"/>
    <col min="7169" max="7169" width="11.28515625" style="6" customWidth="1"/>
    <col min="7170" max="7170" width="13" style="6" customWidth="1"/>
    <col min="7171" max="7177" width="0" style="6" hidden="1" customWidth="1"/>
    <col min="7178" max="7178" width="13.85546875" style="6" customWidth="1"/>
    <col min="7179" max="7417" width="9" style="6"/>
    <col min="7418" max="7418" width="19.5703125" style="6" customWidth="1"/>
    <col min="7419" max="7421" width="9.42578125" style="6" customWidth="1"/>
    <col min="7422" max="7423" width="10" style="6" customWidth="1"/>
    <col min="7424" max="7424" width="14.28515625" style="6" customWidth="1"/>
    <col min="7425" max="7425" width="11.28515625" style="6" customWidth="1"/>
    <col min="7426" max="7426" width="13" style="6" customWidth="1"/>
    <col min="7427" max="7433" width="0" style="6" hidden="1" customWidth="1"/>
    <col min="7434" max="7434" width="13.85546875" style="6" customWidth="1"/>
    <col min="7435" max="7673" width="9" style="6"/>
    <col min="7674" max="7674" width="19.5703125" style="6" customWidth="1"/>
    <col min="7675" max="7677" width="9.42578125" style="6" customWidth="1"/>
    <col min="7678" max="7679" width="10" style="6" customWidth="1"/>
    <col min="7680" max="7680" width="14.28515625" style="6" customWidth="1"/>
    <col min="7681" max="7681" width="11.28515625" style="6" customWidth="1"/>
    <col min="7682" max="7682" width="13" style="6" customWidth="1"/>
    <col min="7683" max="7689" width="0" style="6" hidden="1" customWidth="1"/>
    <col min="7690" max="7690" width="13.85546875" style="6" customWidth="1"/>
    <col min="7691" max="7929" width="9" style="6"/>
    <col min="7930" max="7930" width="19.5703125" style="6" customWidth="1"/>
    <col min="7931" max="7933" width="9.42578125" style="6" customWidth="1"/>
    <col min="7934" max="7935" width="10" style="6" customWidth="1"/>
    <col min="7936" max="7936" width="14.28515625" style="6" customWidth="1"/>
    <col min="7937" max="7937" width="11.28515625" style="6" customWidth="1"/>
    <col min="7938" max="7938" width="13" style="6" customWidth="1"/>
    <col min="7939" max="7945" width="0" style="6" hidden="1" customWidth="1"/>
    <col min="7946" max="7946" width="13.85546875" style="6" customWidth="1"/>
    <col min="7947" max="8185" width="9" style="6"/>
    <col min="8186" max="8186" width="19.5703125" style="6" customWidth="1"/>
    <col min="8187" max="8189" width="9.42578125" style="6" customWidth="1"/>
    <col min="8190" max="8191" width="10" style="6" customWidth="1"/>
    <col min="8192" max="8192" width="14.28515625" style="6" customWidth="1"/>
    <col min="8193" max="8193" width="11.28515625" style="6" customWidth="1"/>
    <col min="8194" max="8194" width="13" style="6" customWidth="1"/>
    <col min="8195" max="8201" width="0" style="6" hidden="1" customWidth="1"/>
    <col min="8202" max="8202" width="13.85546875" style="6" customWidth="1"/>
    <col min="8203" max="8441" width="9" style="6"/>
    <col min="8442" max="8442" width="19.5703125" style="6" customWidth="1"/>
    <col min="8443" max="8445" width="9.42578125" style="6" customWidth="1"/>
    <col min="8446" max="8447" width="10" style="6" customWidth="1"/>
    <col min="8448" max="8448" width="14.28515625" style="6" customWidth="1"/>
    <col min="8449" max="8449" width="11.28515625" style="6" customWidth="1"/>
    <col min="8450" max="8450" width="13" style="6" customWidth="1"/>
    <col min="8451" max="8457" width="0" style="6" hidden="1" customWidth="1"/>
    <col min="8458" max="8458" width="13.85546875" style="6" customWidth="1"/>
    <col min="8459" max="8697" width="9" style="6"/>
    <col min="8698" max="8698" width="19.5703125" style="6" customWidth="1"/>
    <col min="8699" max="8701" width="9.42578125" style="6" customWidth="1"/>
    <col min="8702" max="8703" width="10" style="6" customWidth="1"/>
    <col min="8704" max="8704" width="14.28515625" style="6" customWidth="1"/>
    <col min="8705" max="8705" width="11.28515625" style="6" customWidth="1"/>
    <col min="8706" max="8706" width="13" style="6" customWidth="1"/>
    <col min="8707" max="8713" width="0" style="6" hidden="1" customWidth="1"/>
    <col min="8714" max="8714" width="13.85546875" style="6" customWidth="1"/>
    <col min="8715" max="8953" width="9" style="6"/>
    <col min="8954" max="8954" width="19.5703125" style="6" customWidth="1"/>
    <col min="8955" max="8957" width="9.42578125" style="6" customWidth="1"/>
    <col min="8958" max="8959" width="10" style="6" customWidth="1"/>
    <col min="8960" max="8960" width="14.28515625" style="6" customWidth="1"/>
    <col min="8961" max="8961" width="11.28515625" style="6" customWidth="1"/>
    <col min="8962" max="8962" width="13" style="6" customWidth="1"/>
    <col min="8963" max="8969" width="0" style="6" hidden="1" customWidth="1"/>
    <col min="8970" max="8970" width="13.85546875" style="6" customWidth="1"/>
    <col min="8971" max="9209" width="9" style="6"/>
    <col min="9210" max="9210" width="19.5703125" style="6" customWidth="1"/>
    <col min="9211" max="9213" width="9.42578125" style="6" customWidth="1"/>
    <col min="9214" max="9215" width="10" style="6" customWidth="1"/>
    <col min="9216" max="9216" width="14.28515625" style="6" customWidth="1"/>
    <col min="9217" max="9217" width="11.28515625" style="6" customWidth="1"/>
    <col min="9218" max="9218" width="13" style="6" customWidth="1"/>
    <col min="9219" max="9225" width="0" style="6" hidden="1" customWidth="1"/>
    <col min="9226" max="9226" width="13.85546875" style="6" customWidth="1"/>
    <col min="9227" max="9465" width="9" style="6"/>
    <col min="9466" max="9466" width="19.5703125" style="6" customWidth="1"/>
    <col min="9467" max="9469" width="9.42578125" style="6" customWidth="1"/>
    <col min="9470" max="9471" width="10" style="6" customWidth="1"/>
    <col min="9472" max="9472" width="14.28515625" style="6" customWidth="1"/>
    <col min="9473" max="9473" width="11.28515625" style="6" customWidth="1"/>
    <col min="9474" max="9474" width="13" style="6" customWidth="1"/>
    <col min="9475" max="9481" width="0" style="6" hidden="1" customWidth="1"/>
    <col min="9482" max="9482" width="13.85546875" style="6" customWidth="1"/>
    <col min="9483" max="9721" width="9" style="6"/>
    <col min="9722" max="9722" width="19.5703125" style="6" customWidth="1"/>
    <col min="9723" max="9725" width="9.42578125" style="6" customWidth="1"/>
    <col min="9726" max="9727" width="10" style="6" customWidth="1"/>
    <col min="9728" max="9728" width="14.28515625" style="6" customWidth="1"/>
    <col min="9729" max="9729" width="11.28515625" style="6" customWidth="1"/>
    <col min="9730" max="9730" width="13" style="6" customWidth="1"/>
    <col min="9731" max="9737" width="0" style="6" hidden="1" customWidth="1"/>
    <col min="9738" max="9738" width="13.85546875" style="6" customWidth="1"/>
    <col min="9739" max="9977" width="9" style="6"/>
    <col min="9978" max="9978" width="19.5703125" style="6" customWidth="1"/>
    <col min="9979" max="9981" width="9.42578125" style="6" customWidth="1"/>
    <col min="9982" max="9983" width="10" style="6" customWidth="1"/>
    <col min="9984" max="9984" width="14.28515625" style="6" customWidth="1"/>
    <col min="9985" max="9985" width="11.28515625" style="6" customWidth="1"/>
    <col min="9986" max="9986" width="13" style="6" customWidth="1"/>
    <col min="9987" max="9993" width="0" style="6" hidden="1" customWidth="1"/>
    <col min="9994" max="9994" width="13.85546875" style="6" customWidth="1"/>
    <col min="9995" max="10233" width="9" style="6"/>
    <col min="10234" max="10234" width="19.5703125" style="6" customWidth="1"/>
    <col min="10235" max="10237" width="9.42578125" style="6" customWidth="1"/>
    <col min="10238" max="10239" width="10" style="6" customWidth="1"/>
    <col min="10240" max="10240" width="14.28515625" style="6" customWidth="1"/>
    <col min="10241" max="10241" width="11.28515625" style="6" customWidth="1"/>
    <col min="10242" max="10242" width="13" style="6" customWidth="1"/>
    <col min="10243" max="10249" width="0" style="6" hidden="1" customWidth="1"/>
    <col min="10250" max="10250" width="13.85546875" style="6" customWidth="1"/>
    <col min="10251" max="10489" width="9" style="6"/>
    <col min="10490" max="10490" width="19.5703125" style="6" customWidth="1"/>
    <col min="10491" max="10493" width="9.42578125" style="6" customWidth="1"/>
    <col min="10494" max="10495" width="10" style="6" customWidth="1"/>
    <col min="10496" max="10496" width="14.28515625" style="6" customWidth="1"/>
    <col min="10497" max="10497" width="11.28515625" style="6" customWidth="1"/>
    <col min="10498" max="10498" width="13" style="6" customWidth="1"/>
    <col min="10499" max="10505" width="0" style="6" hidden="1" customWidth="1"/>
    <col min="10506" max="10506" width="13.85546875" style="6" customWidth="1"/>
    <col min="10507" max="10745" width="9" style="6"/>
    <col min="10746" max="10746" width="19.5703125" style="6" customWidth="1"/>
    <col min="10747" max="10749" width="9.42578125" style="6" customWidth="1"/>
    <col min="10750" max="10751" width="10" style="6" customWidth="1"/>
    <col min="10752" max="10752" width="14.28515625" style="6" customWidth="1"/>
    <col min="10753" max="10753" width="11.28515625" style="6" customWidth="1"/>
    <col min="10754" max="10754" width="13" style="6" customWidth="1"/>
    <col min="10755" max="10761" width="0" style="6" hidden="1" customWidth="1"/>
    <col min="10762" max="10762" width="13.85546875" style="6" customWidth="1"/>
    <col min="10763" max="11001" width="9" style="6"/>
    <col min="11002" max="11002" width="19.5703125" style="6" customWidth="1"/>
    <col min="11003" max="11005" width="9.42578125" style="6" customWidth="1"/>
    <col min="11006" max="11007" width="10" style="6" customWidth="1"/>
    <col min="11008" max="11008" width="14.28515625" style="6" customWidth="1"/>
    <col min="11009" max="11009" width="11.28515625" style="6" customWidth="1"/>
    <col min="11010" max="11010" width="13" style="6" customWidth="1"/>
    <col min="11011" max="11017" width="0" style="6" hidden="1" customWidth="1"/>
    <col min="11018" max="11018" width="13.85546875" style="6" customWidth="1"/>
    <col min="11019" max="11257" width="9" style="6"/>
    <col min="11258" max="11258" width="19.5703125" style="6" customWidth="1"/>
    <col min="11259" max="11261" width="9.42578125" style="6" customWidth="1"/>
    <col min="11262" max="11263" width="10" style="6" customWidth="1"/>
    <col min="11264" max="11264" width="14.28515625" style="6" customWidth="1"/>
    <col min="11265" max="11265" width="11.28515625" style="6" customWidth="1"/>
    <col min="11266" max="11266" width="13" style="6" customWidth="1"/>
    <col min="11267" max="11273" width="0" style="6" hidden="1" customWidth="1"/>
    <col min="11274" max="11274" width="13.85546875" style="6" customWidth="1"/>
    <col min="11275" max="11513" width="9" style="6"/>
    <col min="11514" max="11514" width="19.5703125" style="6" customWidth="1"/>
    <col min="11515" max="11517" width="9.42578125" style="6" customWidth="1"/>
    <col min="11518" max="11519" width="10" style="6" customWidth="1"/>
    <col min="11520" max="11520" width="14.28515625" style="6" customWidth="1"/>
    <col min="11521" max="11521" width="11.28515625" style="6" customWidth="1"/>
    <col min="11522" max="11522" width="13" style="6" customWidth="1"/>
    <col min="11523" max="11529" width="0" style="6" hidden="1" customWidth="1"/>
    <col min="11530" max="11530" width="13.85546875" style="6" customWidth="1"/>
    <col min="11531" max="11769" width="9" style="6"/>
    <col min="11770" max="11770" width="19.5703125" style="6" customWidth="1"/>
    <col min="11771" max="11773" width="9.42578125" style="6" customWidth="1"/>
    <col min="11774" max="11775" width="10" style="6" customWidth="1"/>
    <col min="11776" max="11776" width="14.28515625" style="6" customWidth="1"/>
    <col min="11777" max="11777" width="11.28515625" style="6" customWidth="1"/>
    <col min="11778" max="11778" width="13" style="6" customWidth="1"/>
    <col min="11779" max="11785" width="0" style="6" hidden="1" customWidth="1"/>
    <col min="11786" max="11786" width="13.85546875" style="6" customWidth="1"/>
    <col min="11787" max="12025" width="9" style="6"/>
    <col min="12026" max="12026" width="19.5703125" style="6" customWidth="1"/>
    <col min="12027" max="12029" width="9.42578125" style="6" customWidth="1"/>
    <col min="12030" max="12031" width="10" style="6" customWidth="1"/>
    <col min="12032" max="12032" width="14.28515625" style="6" customWidth="1"/>
    <col min="12033" max="12033" width="11.28515625" style="6" customWidth="1"/>
    <col min="12034" max="12034" width="13" style="6" customWidth="1"/>
    <col min="12035" max="12041" width="0" style="6" hidden="1" customWidth="1"/>
    <col min="12042" max="12042" width="13.85546875" style="6" customWidth="1"/>
    <col min="12043" max="12281" width="9" style="6"/>
    <col min="12282" max="12282" width="19.5703125" style="6" customWidth="1"/>
    <col min="12283" max="12285" width="9.42578125" style="6" customWidth="1"/>
    <col min="12286" max="12287" width="10" style="6" customWidth="1"/>
    <col min="12288" max="12288" width="14.28515625" style="6" customWidth="1"/>
    <col min="12289" max="12289" width="11.28515625" style="6" customWidth="1"/>
    <col min="12290" max="12290" width="13" style="6" customWidth="1"/>
    <col min="12291" max="12297" width="0" style="6" hidden="1" customWidth="1"/>
    <col min="12298" max="12298" width="13.85546875" style="6" customWidth="1"/>
    <col min="12299" max="12537" width="9" style="6"/>
    <col min="12538" max="12538" width="19.5703125" style="6" customWidth="1"/>
    <col min="12539" max="12541" width="9.42578125" style="6" customWidth="1"/>
    <col min="12542" max="12543" width="10" style="6" customWidth="1"/>
    <col min="12544" max="12544" width="14.28515625" style="6" customWidth="1"/>
    <col min="12545" max="12545" width="11.28515625" style="6" customWidth="1"/>
    <col min="12546" max="12546" width="13" style="6" customWidth="1"/>
    <col min="12547" max="12553" width="0" style="6" hidden="1" customWidth="1"/>
    <col min="12554" max="12554" width="13.85546875" style="6" customWidth="1"/>
    <col min="12555" max="12793" width="9" style="6"/>
    <col min="12794" max="12794" width="19.5703125" style="6" customWidth="1"/>
    <col min="12795" max="12797" width="9.42578125" style="6" customWidth="1"/>
    <col min="12798" max="12799" width="10" style="6" customWidth="1"/>
    <col min="12800" max="12800" width="14.28515625" style="6" customWidth="1"/>
    <col min="12801" max="12801" width="11.28515625" style="6" customWidth="1"/>
    <col min="12802" max="12802" width="13" style="6" customWidth="1"/>
    <col min="12803" max="12809" width="0" style="6" hidden="1" customWidth="1"/>
    <col min="12810" max="12810" width="13.85546875" style="6" customWidth="1"/>
    <col min="12811" max="13049" width="9" style="6"/>
    <col min="13050" max="13050" width="19.5703125" style="6" customWidth="1"/>
    <col min="13051" max="13053" width="9.42578125" style="6" customWidth="1"/>
    <col min="13054" max="13055" width="10" style="6" customWidth="1"/>
    <col min="13056" max="13056" width="14.28515625" style="6" customWidth="1"/>
    <col min="13057" max="13057" width="11.28515625" style="6" customWidth="1"/>
    <col min="13058" max="13058" width="13" style="6" customWidth="1"/>
    <col min="13059" max="13065" width="0" style="6" hidden="1" customWidth="1"/>
    <col min="13066" max="13066" width="13.85546875" style="6" customWidth="1"/>
    <col min="13067" max="13305" width="9" style="6"/>
    <col min="13306" max="13306" width="19.5703125" style="6" customWidth="1"/>
    <col min="13307" max="13309" width="9.42578125" style="6" customWidth="1"/>
    <col min="13310" max="13311" width="10" style="6" customWidth="1"/>
    <col min="13312" max="13312" width="14.28515625" style="6" customWidth="1"/>
    <col min="13313" max="13313" width="11.28515625" style="6" customWidth="1"/>
    <col min="13314" max="13314" width="13" style="6" customWidth="1"/>
    <col min="13315" max="13321" width="0" style="6" hidden="1" customWidth="1"/>
    <col min="13322" max="13322" width="13.85546875" style="6" customWidth="1"/>
    <col min="13323" max="13561" width="9" style="6"/>
    <col min="13562" max="13562" width="19.5703125" style="6" customWidth="1"/>
    <col min="13563" max="13565" width="9.42578125" style="6" customWidth="1"/>
    <col min="13566" max="13567" width="10" style="6" customWidth="1"/>
    <col min="13568" max="13568" width="14.28515625" style="6" customWidth="1"/>
    <col min="13569" max="13569" width="11.28515625" style="6" customWidth="1"/>
    <col min="13570" max="13570" width="13" style="6" customWidth="1"/>
    <col min="13571" max="13577" width="0" style="6" hidden="1" customWidth="1"/>
    <col min="13578" max="13578" width="13.85546875" style="6" customWidth="1"/>
    <col min="13579" max="13817" width="9" style="6"/>
    <col min="13818" max="13818" width="19.5703125" style="6" customWidth="1"/>
    <col min="13819" max="13821" width="9.42578125" style="6" customWidth="1"/>
    <col min="13822" max="13823" width="10" style="6" customWidth="1"/>
    <col min="13824" max="13824" width="14.28515625" style="6" customWidth="1"/>
    <col min="13825" max="13825" width="11.28515625" style="6" customWidth="1"/>
    <col min="13826" max="13826" width="13" style="6" customWidth="1"/>
    <col min="13827" max="13833" width="0" style="6" hidden="1" customWidth="1"/>
    <col min="13834" max="13834" width="13.85546875" style="6" customWidth="1"/>
    <col min="13835" max="14073" width="9" style="6"/>
    <col min="14074" max="14074" width="19.5703125" style="6" customWidth="1"/>
    <col min="14075" max="14077" width="9.42578125" style="6" customWidth="1"/>
    <col min="14078" max="14079" width="10" style="6" customWidth="1"/>
    <col min="14080" max="14080" width="14.28515625" style="6" customWidth="1"/>
    <col min="14081" max="14081" width="11.28515625" style="6" customWidth="1"/>
    <col min="14082" max="14082" width="13" style="6" customWidth="1"/>
    <col min="14083" max="14089" width="0" style="6" hidden="1" customWidth="1"/>
    <col min="14090" max="14090" width="13.85546875" style="6" customWidth="1"/>
    <col min="14091" max="14329" width="9" style="6"/>
    <col min="14330" max="14330" width="19.5703125" style="6" customWidth="1"/>
    <col min="14331" max="14333" width="9.42578125" style="6" customWidth="1"/>
    <col min="14334" max="14335" width="10" style="6" customWidth="1"/>
    <col min="14336" max="14336" width="14.28515625" style="6" customWidth="1"/>
    <col min="14337" max="14337" width="11.28515625" style="6" customWidth="1"/>
    <col min="14338" max="14338" width="13" style="6" customWidth="1"/>
    <col min="14339" max="14345" width="0" style="6" hidden="1" customWidth="1"/>
    <col min="14346" max="14346" width="13.85546875" style="6" customWidth="1"/>
    <col min="14347" max="14585" width="9" style="6"/>
    <col min="14586" max="14586" width="19.5703125" style="6" customWidth="1"/>
    <col min="14587" max="14589" width="9.42578125" style="6" customWidth="1"/>
    <col min="14590" max="14591" width="10" style="6" customWidth="1"/>
    <col min="14592" max="14592" width="14.28515625" style="6" customWidth="1"/>
    <col min="14593" max="14593" width="11.28515625" style="6" customWidth="1"/>
    <col min="14594" max="14594" width="13" style="6" customWidth="1"/>
    <col min="14595" max="14601" width="0" style="6" hidden="1" customWidth="1"/>
    <col min="14602" max="14602" width="13.85546875" style="6" customWidth="1"/>
    <col min="14603" max="14841" width="9" style="6"/>
    <col min="14842" max="14842" width="19.5703125" style="6" customWidth="1"/>
    <col min="14843" max="14845" width="9.42578125" style="6" customWidth="1"/>
    <col min="14846" max="14847" width="10" style="6" customWidth="1"/>
    <col min="14848" max="14848" width="14.28515625" style="6" customWidth="1"/>
    <col min="14849" max="14849" width="11.28515625" style="6" customWidth="1"/>
    <col min="14850" max="14850" width="13" style="6" customWidth="1"/>
    <col min="14851" max="14857" width="0" style="6" hidden="1" customWidth="1"/>
    <col min="14858" max="14858" width="13.85546875" style="6" customWidth="1"/>
    <col min="14859" max="15097" width="9" style="6"/>
    <col min="15098" max="15098" width="19.5703125" style="6" customWidth="1"/>
    <col min="15099" max="15101" width="9.42578125" style="6" customWidth="1"/>
    <col min="15102" max="15103" width="10" style="6" customWidth="1"/>
    <col min="15104" max="15104" width="14.28515625" style="6" customWidth="1"/>
    <col min="15105" max="15105" width="11.28515625" style="6" customWidth="1"/>
    <col min="15106" max="15106" width="13" style="6" customWidth="1"/>
    <col min="15107" max="15113" width="0" style="6" hidden="1" customWidth="1"/>
    <col min="15114" max="15114" width="13.85546875" style="6" customWidth="1"/>
    <col min="15115" max="15353" width="9" style="6"/>
    <col min="15354" max="15354" width="19.5703125" style="6" customWidth="1"/>
    <col min="15355" max="15357" width="9.42578125" style="6" customWidth="1"/>
    <col min="15358" max="15359" width="10" style="6" customWidth="1"/>
    <col min="15360" max="15360" width="14.28515625" style="6" customWidth="1"/>
    <col min="15361" max="15361" width="11.28515625" style="6" customWidth="1"/>
    <col min="15362" max="15362" width="13" style="6" customWidth="1"/>
    <col min="15363" max="15369" width="0" style="6" hidden="1" customWidth="1"/>
    <col min="15370" max="15370" width="13.85546875" style="6" customWidth="1"/>
    <col min="15371" max="15609" width="9" style="6"/>
    <col min="15610" max="15610" width="19.5703125" style="6" customWidth="1"/>
    <col min="15611" max="15613" width="9.42578125" style="6" customWidth="1"/>
    <col min="15614" max="15615" width="10" style="6" customWidth="1"/>
    <col min="15616" max="15616" width="14.28515625" style="6" customWidth="1"/>
    <col min="15617" max="15617" width="11.28515625" style="6" customWidth="1"/>
    <col min="15618" max="15618" width="13" style="6" customWidth="1"/>
    <col min="15619" max="15625" width="0" style="6" hidden="1" customWidth="1"/>
    <col min="15626" max="15626" width="13.85546875" style="6" customWidth="1"/>
    <col min="15627" max="15865" width="9" style="6"/>
    <col min="15866" max="15866" width="19.5703125" style="6" customWidth="1"/>
    <col min="15867" max="15869" width="9.42578125" style="6" customWidth="1"/>
    <col min="15870" max="15871" width="10" style="6" customWidth="1"/>
    <col min="15872" max="15872" width="14.28515625" style="6" customWidth="1"/>
    <col min="15873" max="15873" width="11.28515625" style="6" customWidth="1"/>
    <col min="15874" max="15874" width="13" style="6" customWidth="1"/>
    <col min="15875" max="15881" width="0" style="6" hidden="1" customWidth="1"/>
    <col min="15882" max="15882" width="13.85546875" style="6" customWidth="1"/>
    <col min="15883" max="16121" width="9" style="6"/>
    <col min="16122" max="16122" width="19.5703125" style="6" customWidth="1"/>
    <col min="16123" max="16125" width="9.42578125" style="6" customWidth="1"/>
    <col min="16126" max="16127" width="10" style="6" customWidth="1"/>
    <col min="16128" max="16128" width="14.28515625" style="6" customWidth="1"/>
    <col min="16129" max="16129" width="11.28515625" style="6" customWidth="1"/>
    <col min="16130" max="16130" width="13" style="6" customWidth="1"/>
    <col min="16131" max="16137" width="0" style="6" hidden="1" customWidth="1"/>
    <col min="16138" max="16138" width="13.85546875" style="6" customWidth="1"/>
    <col min="16139" max="16384" width="9" style="6"/>
  </cols>
  <sheetData>
    <row r="1" spans="1:10">
      <c r="A1" s="5"/>
      <c r="B1" s="12"/>
      <c r="C1" s="2"/>
      <c r="D1" s="2"/>
      <c r="E1" s="3"/>
      <c r="F1" s="4"/>
      <c r="G1" s="3"/>
      <c r="H1" s="1"/>
      <c r="I1" s="3"/>
    </row>
    <row r="2" spans="1:10" ht="38.25" customHeight="1">
      <c r="A2" s="5"/>
      <c r="B2" s="12"/>
      <c r="C2" s="315"/>
      <c r="D2" s="314"/>
      <c r="E2" s="314"/>
      <c r="F2" s="314"/>
      <c r="G2" s="314"/>
      <c r="H2" s="314"/>
      <c r="I2" s="314"/>
    </row>
    <row r="3" spans="1:10" ht="57" customHeight="1">
      <c r="A3" s="5"/>
      <c r="B3" s="12"/>
      <c r="C3" s="12"/>
      <c r="D3" s="13" t="s">
        <v>0</v>
      </c>
      <c r="E3" s="14"/>
      <c r="F3" s="14"/>
      <c r="G3" s="14"/>
      <c r="H3" s="14"/>
      <c r="I3" s="14"/>
      <c r="J3" s="15"/>
    </row>
    <row r="4" spans="1:10" ht="21" customHeight="1">
      <c r="A4" s="5"/>
      <c r="B4" s="12" t="s">
        <v>19</v>
      </c>
      <c r="C4" s="16"/>
      <c r="D4" s="6"/>
      <c r="E4" s="17"/>
      <c r="F4" s="18" t="s">
        <v>1</v>
      </c>
      <c r="G4" s="17"/>
      <c r="H4" s="17"/>
      <c r="I4" s="17"/>
      <c r="J4" s="15"/>
    </row>
    <row r="5" spans="1:10" ht="10.5" customHeight="1">
      <c r="A5" s="5"/>
      <c r="B5" s="12"/>
      <c r="I5" s="22"/>
      <c r="J5" s="15"/>
    </row>
    <row r="6" spans="1:10" ht="15.75">
      <c r="A6" s="5"/>
      <c r="I6" s="193" t="s">
        <v>2</v>
      </c>
      <c r="J6" s="611">
        <v>41046</v>
      </c>
    </row>
    <row r="7" spans="1:10" s="30" customFormat="1" ht="30.75" customHeight="1">
      <c r="A7" s="26" t="s">
        <v>3</v>
      </c>
      <c r="B7" s="27" t="s">
        <v>342</v>
      </c>
      <c r="C7" s="27" t="s">
        <v>4</v>
      </c>
      <c r="D7" s="27" t="s">
        <v>5</v>
      </c>
      <c r="E7" s="28" t="s">
        <v>6</v>
      </c>
      <c r="F7" s="28" t="s">
        <v>7</v>
      </c>
      <c r="G7" s="29" t="s">
        <v>8</v>
      </c>
      <c r="H7" s="28" t="s">
        <v>9</v>
      </c>
      <c r="I7" s="29" t="s">
        <v>10</v>
      </c>
      <c r="J7" s="29" t="s">
        <v>11</v>
      </c>
    </row>
    <row r="8" spans="1:10" s="33" customFormat="1" ht="39.75" hidden="1" customHeight="1">
      <c r="A8" s="31" t="s">
        <v>12</v>
      </c>
      <c r="B8" s="32">
        <v>40977</v>
      </c>
      <c r="C8" s="32">
        <f>B8+3</f>
        <v>40980</v>
      </c>
      <c r="D8" s="32">
        <f>C8+1</f>
        <v>40981</v>
      </c>
      <c r="E8" s="32">
        <f>B8+20</f>
        <v>40997</v>
      </c>
      <c r="F8" s="32">
        <f>B8+22</f>
        <v>40999</v>
      </c>
      <c r="G8" s="32">
        <f>B8+24</f>
        <v>41001</v>
      </c>
      <c r="H8" s="32">
        <f>B8+26</f>
        <v>41003</v>
      </c>
      <c r="I8" s="32">
        <f>B8+27</f>
        <v>41004</v>
      </c>
      <c r="J8" s="32">
        <f>B8+28</f>
        <v>41005</v>
      </c>
    </row>
    <row r="9" spans="1:10" s="33" customFormat="1" ht="39.75" hidden="1" customHeight="1">
      <c r="A9" s="31" t="s">
        <v>13</v>
      </c>
      <c r="B9" s="32">
        <f>B8+6</f>
        <v>40983</v>
      </c>
      <c r="C9" s="32">
        <f t="shared" ref="C9:C15" si="0">B9+3</f>
        <v>40986</v>
      </c>
      <c r="D9" s="32">
        <f t="shared" ref="D9:D15" si="1">C9+1</f>
        <v>40987</v>
      </c>
      <c r="E9" s="32">
        <f>B9+21</f>
        <v>41004</v>
      </c>
      <c r="F9" s="32">
        <f>B9+23</f>
        <v>41006</v>
      </c>
      <c r="G9" s="32">
        <f>B9+25</f>
        <v>41008</v>
      </c>
      <c r="H9" s="32">
        <f>B9+27</f>
        <v>41010</v>
      </c>
      <c r="I9" s="32">
        <f>B9+28</f>
        <v>41011</v>
      </c>
      <c r="J9" s="32">
        <f>B9+29</f>
        <v>41012</v>
      </c>
    </row>
    <row r="10" spans="1:10" s="33" customFormat="1" ht="39.75" hidden="1" customHeight="1">
      <c r="A10" s="31" t="s">
        <v>355</v>
      </c>
      <c r="B10" s="32">
        <f t="shared" ref="B10:B24" si="2">B9+7</f>
        <v>40990</v>
      </c>
      <c r="C10" s="32">
        <f t="shared" si="0"/>
        <v>40993</v>
      </c>
      <c r="D10" s="32">
        <f t="shared" si="1"/>
        <v>40994</v>
      </c>
      <c r="E10" s="32">
        <f t="shared" ref="E10" si="3">B10+21</f>
        <v>41011</v>
      </c>
      <c r="F10" s="32">
        <f t="shared" ref="F10" si="4">B10+23</f>
        <v>41013</v>
      </c>
      <c r="G10" s="32">
        <f t="shared" ref="G10" si="5">B10+25</f>
        <v>41015</v>
      </c>
      <c r="H10" s="32">
        <f t="shared" ref="H10" si="6">B10+27</f>
        <v>41017</v>
      </c>
      <c r="I10" s="32">
        <f t="shared" ref="I10" si="7">B10+28</f>
        <v>41018</v>
      </c>
      <c r="J10" s="32">
        <f t="shared" ref="J10" si="8">B10+29</f>
        <v>41019</v>
      </c>
    </row>
    <row r="11" spans="1:10" s="33" customFormat="1" ht="39.75" hidden="1" customHeight="1">
      <c r="A11" s="31" t="s">
        <v>14</v>
      </c>
      <c r="B11" s="32">
        <f>B10+9</f>
        <v>40999</v>
      </c>
      <c r="C11" s="32">
        <f t="shared" si="0"/>
        <v>41002</v>
      </c>
      <c r="D11" s="32">
        <f t="shared" si="1"/>
        <v>41003</v>
      </c>
      <c r="E11" s="32">
        <f>B11+20</f>
        <v>41019</v>
      </c>
      <c r="F11" s="32">
        <f>B11+22</f>
        <v>41021</v>
      </c>
      <c r="G11" s="32">
        <f>B11+23</f>
        <v>41022</v>
      </c>
      <c r="H11" s="32">
        <f>B11+25</f>
        <v>41024</v>
      </c>
      <c r="I11" s="32">
        <f>B11+26</f>
        <v>41025</v>
      </c>
      <c r="J11" s="32">
        <f>B11+27</f>
        <v>41026</v>
      </c>
    </row>
    <row r="12" spans="1:10" s="33" customFormat="1" ht="39.75" hidden="1" customHeight="1">
      <c r="A12" s="31" t="s">
        <v>15</v>
      </c>
      <c r="B12" s="32">
        <f>B11+6</f>
        <v>41005</v>
      </c>
      <c r="C12" s="32">
        <f t="shared" si="0"/>
        <v>41008</v>
      </c>
      <c r="D12" s="32">
        <f t="shared" si="1"/>
        <v>41009</v>
      </c>
      <c r="E12" s="32">
        <f>B12+22</f>
        <v>41027</v>
      </c>
      <c r="F12" s="32">
        <f>B12+24</f>
        <v>41029</v>
      </c>
      <c r="G12" s="32">
        <f>B12+24</f>
        <v>41029</v>
      </c>
      <c r="H12" s="32">
        <f>B12+26</f>
        <v>41031</v>
      </c>
      <c r="I12" s="32">
        <f>B12+27</f>
        <v>41032</v>
      </c>
      <c r="J12" s="32">
        <f>B12+28</f>
        <v>41033</v>
      </c>
    </row>
    <row r="13" spans="1:10" s="33" customFormat="1" ht="39.75" hidden="1" customHeight="1">
      <c r="A13" s="31" t="s">
        <v>16</v>
      </c>
      <c r="B13" s="32">
        <f>B12+7</f>
        <v>41012</v>
      </c>
      <c r="C13" s="32">
        <f>B13+2</f>
        <v>41014</v>
      </c>
      <c r="D13" s="32">
        <f t="shared" si="1"/>
        <v>41015</v>
      </c>
      <c r="E13" s="32">
        <f>B13+21</f>
        <v>41033</v>
      </c>
      <c r="F13" s="32">
        <f>B13+23</f>
        <v>41035</v>
      </c>
      <c r="G13" s="32">
        <f>B13+25</f>
        <v>41037</v>
      </c>
      <c r="H13" s="32">
        <f t="shared" ref="H13" si="9">B13+26</f>
        <v>41038</v>
      </c>
      <c r="I13" s="32">
        <f t="shared" ref="I13" si="10">B13+27</f>
        <v>41039</v>
      </c>
      <c r="J13" s="32">
        <f t="shared" ref="J13" si="11">B13+28</f>
        <v>41040</v>
      </c>
    </row>
    <row r="14" spans="1:10" s="33" customFormat="1" ht="39.75" hidden="1" customHeight="1">
      <c r="A14" s="31" t="s">
        <v>17</v>
      </c>
      <c r="B14" s="32">
        <f>B13+6</f>
        <v>41018</v>
      </c>
      <c r="C14" s="32">
        <f t="shared" si="0"/>
        <v>41021</v>
      </c>
      <c r="D14" s="32">
        <f t="shared" si="1"/>
        <v>41022</v>
      </c>
      <c r="E14" s="32">
        <f>B14+22</f>
        <v>41040</v>
      </c>
      <c r="F14" s="32">
        <f>B14+23</f>
        <v>41041</v>
      </c>
      <c r="G14" s="32">
        <f>B14+25</f>
        <v>41043</v>
      </c>
      <c r="H14" s="32">
        <f>B14+27</f>
        <v>41045</v>
      </c>
      <c r="I14" s="32">
        <f>B14+28</f>
        <v>41046</v>
      </c>
      <c r="J14" s="32">
        <f>B14+29</f>
        <v>41047</v>
      </c>
    </row>
    <row r="15" spans="1:10" s="33" customFormat="1" ht="39.75" hidden="1" customHeight="1">
      <c r="A15" s="31" t="s">
        <v>18</v>
      </c>
      <c r="B15" s="32">
        <f t="shared" si="2"/>
        <v>41025</v>
      </c>
      <c r="C15" s="32">
        <f t="shared" si="0"/>
        <v>41028</v>
      </c>
      <c r="D15" s="32">
        <f t="shared" si="1"/>
        <v>41029</v>
      </c>
      <c r="E15" s="32">
        <f>B15+21</f>
        <v>41046</v>
      </c>
      <c r="F15" s="32">
        <f>B15+23</f>
        <v>41048</v>
      </c>
      <c r="G15" s="32">
        <f>B15+25</f>
        <v>41050</v>
      </c>
      <c r="H15" s="32">
        <f>B15+27</f>
        <v>41052</v>
      </c>
      <c r="I15" s="32">
        <f>B15+28</f>
        <v>41053</v>
      </c>
      <c r="J15" s="32">
        <f>B15+29</f>
        <v>41054</v>
      </c>
    </row>
    <row r="16" spans="1:10" s="33" customFormat="1" ht="39.75" customHeight="1">
      <c r="A16" s="31" t="s">
        <v>418</v>
      </c>
      <c r="B16" s="32">
        <f t="shared" si="2"/>
        <v>41032</v>
      </c>
      <c r="C16" s="32">
        <f t="shared" ref="C16:C17" si="12">B16+3</f>
        <v>41035</v>
      </c>
      <c r="D16" s="32">
        <f t="shared" ref="D16:D17" si="13">C16+1</f>
        <v>41036</v>
      </c>
      <c r="E16" s="32">
        <f t="shared" ref="E16:E17" si="14">B16+21</f>
        <v>41053</v>
      </c>
      <c r="F16" s="32">
        <f t="shared" ref="F16:F17" si="15">B16+23</f>
        <v>41055</v>
      </c>
      <c r="G16" s="32">
        <f t="shared" ref="G16:G17" si="16">B16+25</f>
        <v>41057</v>
      </c>
      <c r="H16" s="32">
        <f t="shared" ref="H16:H17" si="17">B16+27</f>
        <v>41059</v>
      </c>
      <c r="I16" s="32">
        <f t="shared" ref="I16:I17" si="18">B16+28</f>
        <v>41060</v>
      </c>
      <c r="J16" s="32">
        <f t="shared" ref="J16:J17" si="19">B16+29</f>
        <v>41061</v>
      </c>
    </row>
    <row r="17" spans="1:11" s="33" customFormat="1" ht="39.75" customHeight="1">
      <c r="A17" s="31" t="s">
        <v>419</v>
      </c>
      <c r="B17" s="32">
        <f t="shared" si="2"/>
        <v>41039</v>
      </c>
      <c r="C17" s="32">
        <f t="shared" si="12"/>
        <v>41042</v>
      </c>
      <c r="D17" s="32">
        <f t="shared" si="13"/>
        <v>41043</v>
      </c>
      <c r="E17" s="32">
        <f t="shared" si="14"/>
        <v>41060</v>
      </c>
      <c r="F17" s="32">
        <f t="shared" si="15"/>
        <v>41062</v>
      </c>
      <c r="G17" s="32">
        <f t="shared" si="16"/>
        <v>41064</v>
      </c>
      <c r="H17" s="32">
        <f t="shared" si="17"/>
        <v>41066</v>
      </c>
      <c r="I17" s="32">
        <f t="shared" si="18"/>
        <v>41067</v>
      </c>
      <c r="J17" s="32">
        <f t="shared" si="19"/>
        <v>41068</v>
      </c>
    </row>
    <row r="18" spans="1:11" s="33" customFormat="1" ht="39.75" customHeight="1">
      <c r="A18" s="31" t="s">
        <v>420</v>
      </c>
      <c r="B18" s="32">
        <f>B17+9</f>
        <v>41048</v>
      </c>
      <c r="C18" s="32">
        <f t="shared" ref="C18" si="20">B18+3</f>
        <v>41051</v>
      </c>
      <c r="D18" s="32">
        <f t="shared" ref="D18" si="21">C18+1</f>
        <v>41052</v>
      </c>
      <c r="E18" s="32">
        <f>B18+19</f>
        <v>41067</v>
      </c>
      <c r="F18" s="32">
        <f>B18+21</f>
        <v>41069</v>
      </c>
      <c r="G18" s="32">
        <f>B18+23</f>
        <v>41071</v>
      </c>
      <c r="H18" s="32">
        <f>B18+25</f>
        <v>41073</v>
      </c>
      <c r="I18" s="32">
        <f>B18+26</f>
        <v>41074</v>
      </c>
      <c r="J18" s="32">
        <f>B18+27</f>
        <v>41075</v>
      </c>
    </row>
    <row r="19" spans="1:11" s="33" customFormat="1" ht="39.75" customHeight="1">
      <c r="A19" s="31" t="s">
        <v>482</v>
      </c>
      <c r="B19" s="496">
        <f>B18+5</f>
        <v>41053</v>
      </c>
      <c r="C19" s="32">
        <v>41057</v>
      </c>
      <c r="D19" s="32">
        <v>41058</v>
      </c>
      <c r="E19" s="32">
        <f>B19+22</f>
        <v>41075</v>
      </c>
      <c r="F19" s="32">
        <f>B19+24</f>
        <v>41077</v>
      </c>
      <c r="G19" s="32">
        <f>B19+26</f>
        <v>41079</v>
      </c>
      <c r="H19" s="32">
        <f>B19+28</f>
        <v>41081</v>
      </c>
      <c r="I19" s="32">
        <f>B19+29</f>
        <v>41082</v>
      </c>
      <c r="J19" s="32">
        <f>B19+30</f>
        <v>41083</v>
      </c>
    </row>
    <row r="20" spans="1:11" s="33" customFormat="1" ht="39.75" customHeight="1">
      <c r="A20" s="31" t="s">
        <v>483</v>
      </c>
      <c r="B20" s="32">
        <f t="shared" si="2"/>
        <v>41060</v>
      </c>
      <c r="C20" s="32">
        <f t="shared" ref="C20:C21" si="22">B20+3</f>
        <v>41063</v>
      </c>
      <c r="D20" s="32">
        <f t="shared" ref="D20:D21" si="23">C20+1</f>
        <v>41064</v>
      </c>
      <c r="E20" s="32">
        <f t="shared" ref="E20:E21" si="24">B20+21</f>
        <v>41081</v>
      </c>
      <c r="F20" s="32">
        <f t="shared" ref="F20:F21" si="25">B20+23</f>
        <v>41083</v>
      </c>
      <c r="G20" s="32">
        <f t="shared" ref="G20:G21" si="26">B20+25</f>
        <v>41085</v>
      </c>
      <c r="H20" s="32">
        <f t="shared" ref="H20:H21" si="27">B20+27</f>
        <v>41087</v>
      </c>
      <c r="I20" s="32">
        <f t="shared" ref="I20:I21" si="28">B20+28</f>
        <v>41088</v>
      </c>
      <c r="J20" s="32">
        <f t="shared" ref="J20:J21" si="29">B20+29</f>
        <v>41089</v>
      </c>
    </row>
    <row r="21" spans="1:11" s="33" customFormat="1" ht="39.75" customHeight="1">
      <c r="A21" s="31" t="s">
        <v>484</v>
      </c>
      <c r="B21" s="32">
        <f t="shared" si="2"/>
        <v>41067</v>
      </c>
      <c r="C21" s="32">
        <f t="shared" si="22"/>
        <v>41070</v>
      </c>
      <c r="D21" s="32">
        <f t="shared" si="23"/>
        <v>41071</v>
      </c>
      <c r="E21" s="32">
        <f t="shared" si="24"/>
        <v>41088</v>
      </c>
      <c r="F21" s="32">
        <f t="shared" si="25"/>
        <v>41090</v>
      </c>
      <c r="G21" s="32">
        <f t="shared" si="26"/>
        <v>41092</v>
      </c>
      <c r="H21" s="32">
        <f t="shared" si="27"/>
        <v>41094</v>
      </c>
      <c r="I21" s="32">
        <f t="shared" si="28"/>
        <v>41095</v>
      </c>
      <c r="J21" s="32">
        <f t="shared" si="29"/>
        <v>41096</v>
      </c>
    </row>
    <row r="22" spans="1:11" s="33" customFormat="1" ht="39.75" customHeight="1">
      <c r="A22" s="31" t="s">
        <v>471</v>
      </c>
      <c r="B22" s="32">
        <f t="shared" si="2"/>
        <v>41074</v>
      </c>
      <c r="C22" s="32">
        <f t="shared" ref="C22:C23" si="30">B22+3</f>
        <v>41077</v>
      </c>
      <c r="D22" s="32">
        <f t="shared" ref="D22:D23" si="31">C22+1</f>
        <v>41078</v>
      </c>
      <c r="E22" s="32">
        <f t="shared" ref="E22:E23" si="32">B22+21</f>
        <v>41095</v>
      </c>
      <c r="F22" s="32">
        <f t="shared" ref="F22:F23" si="33">B22+23</f>
        <v>41097</v>
      </c>
      <c r="G22" s="32">
        <f t="shared" ref="G22:G23" si="34">B22+25</f>
        <v>41099</v>
      </c>
      <c r="H22" s="32">
        <f t="shared" ref="H22:H23" si="35">B22+27</f>
        <v>41101</v>
      </c>
      <c r="I22" s="32">
        <f t="shared" ref="I22:I23" si="36">B22+28</f>
        <v>41102</v>
      </c>
      <c r="J22" s="32">
        <f t="shared" ref="J22:J23" si="37">B22+29</f>
        <v>41103</v>
      </c>
    </row>
    <row r="23" spans="1:11" s="33" customFormat="1" ht="39.75" customHeight="1">
      <c r="A23" s="31" t="s">
        <v>472</v>
      </c>
      <c r="B23" s="32">
        <f t="shared" si="2"/>
        <v>41081</v>
      </c>
      <c r="C23" s="32">
        <f t="shared" si="30"/>
        <v>41084</v>
      </c>
      <c r="D23" s="32">
        <f t="shared" si="31"/>
        <v>41085</v>
      </c>
      <c r="E23" s="32">
        <f t="shared" si="32"/>
        <v>41102</v>
      </c>
      <c r="F23" s="32">
        <f t="shared" si="33"/>
        <v>41104</v>
      </c>
      <c r="G23" s="32">
        <f t="shared" si="34"/>
        <v>41106</v>
      </c>
      <c r="H23" s="32">
        <f t="shared" si="35"/>
        <v>41108</v>
      </c>
      <c r="I23" s="32">
        <f t="shared" si="36"/>
        <v>41109</v>
      </c>
      <c r="J23" s="32">
        <f t="shared" si="37"/>
        <v>41110</v>
      </c>
    </row>
    <row r="24" spans="1:11" s="33" customFormat="1" ht="39.75" customHeight="1">
      <c r="A24" s="31" t="s">
        <v>473</v>
      </c>
      <c r="B24" s="32">
        <f t="shared" si="2"/>
        <v>41088</v>
      </c>
      <c r="C24" s="32">
        <f t="shared" ref="C24" si="38">B24+3</f>
        <v>41091</v>
      </c>
      <c r="D24" s="32">
        <f t="shared" ref="D24" si="39">C24+1</f>
        <v>41092</v>
      </c>
      <c r="E24" s="32">
        <f t="shared" ref="E24" si="40">B24+21</f>
        <v>41109</v>
      </c>
      <c r="F24" s="32">
        <f t="shared" ref="F24" si="41">B24+23</f>
        <v>41111</v>
      </c>
      <c r="G24" s="32">
        <f t="shared" ref="G24" si="42">B24+25</f>
        <v>41113</v>
      </c>
      <c r="H24" s="32">
        <f t="shared" ref="H24" si="43">B24+27</f>
        <v>41115</v>
      </c>
      <c r="I24" s="32">
        <f t="shared" ref="I24" si="44">B24+28</f>
        <v>41116</v>
      </c>
      <c r="J24" s="32">
        <f t="shared" ref="J24" si="45">B24+29</f>
        <v>41117</v>
      </c>
    </row>
    <row r="26" spans="1:11" customFormat="1">
      <c r="A26" s="594" t="s">
        <v>524</v>
      </c>
      <c r="B26" s="595"/>
      <c r="C26" s="596"/>
      <c r="D26" s="596"/>
      <c r="E26" s="596"/>
      <c r="F26" s="597"/>
      <c r="G26" s="598"/>
      <c r="H26" s="599" t="s">
        <v>114</v>
      </c>
      <c r="I26" s="600"/>
      <c r="J26" s="207"/>
      <c r="K26" s="207"/>
    </row>
    <row r="27" spans="1:11" customFormat="1">
      <c r="A27" s="601" t="s">
        <v>525</v>
      </c>
      <c r="B27" s="602"/>
      <c r="C27" s="596"/>
      <c r="D27" s="596"/>
      <c r="E27" s="596"/>
      <c r="F27" s="597"/>
      <c r="G27" s="598"/>
      <c r="H27" s="603"/>
      <c r="I27" s="604" t="s">
        <v>526</v>
      </c>
      <c r="J27" s="207"/>
      <c r="K27" s="604" t="s">
        <v>527</v>
      </c>
    </row>
    <row r="28" spans="1:11" customFormat="1">
      <c r="A28" s="605" t="s">
        <v>528</v>
      </c>
      <c r="B28" s="602"/>
      <c r="C28" s="596"/>
      <c r="D28" s="596"/>
      <c r="E28" s="596"/>
      <c r="F28" s="597"/>
      <c r="G28" s="598"/>
      <c r="H28" s="606"/>
      <c r="I28" s="604" t="s">
        <v>529</v>
      </c>
      <c r="J28" s="207"/>
      <c r="K28" s="604" t="s">
        <v>530</v>
      </c>
    </row>
    <row r="29" spans="1:11" customFormat="1">
      <c r="A29" s="607" t="s">
        <v>531</v>
      </c>
      <c r="B29" s="608"/>
      <c r="C29" s="596"/>
      <c r="D29" s="596"/>
      <c r="E29" s="596"/>
      <c r="F29" s="597"/>
      <c r="G29" s="598"/>
      <c r="H29" s="606"/>
      <c r="I29" s="604" t="s">
        <v>532</v>
      </c>
      <c r="J29" s="207"/>
      <c r="K29" s="604" t="s">
        <v>533</v>
      </c>
    </row>
    <row r="30" spans="1:11" customFormat="1">
      <c r="A30" s="607" t="s">
        <v>534</v>
      </c>
      <c r="B30" s="609"/>
      <c r="C30" s="596"/>
      <c r="D30" s="596"/>
      <c r="E30" s="596"/>
      <c r="F30" s="597"/>
      <c r="G30" s="596"/>
      <c r="H30" s="596"/>
      <c r="I30" s="596"/>
      <c r="J30" s="610"/>
      <c r="K30" s="207"/>
    </row>
    <row r="31" spans="1:11" customFormat="1" ht="12.75" customHeight="1">
      <c r="A31" s="39"/>
      <c r="B31" s="283"/>
      <c r="D31" s="5"/>
      <c r="G31" s="284"/>
    </row>
    <row r="32" spans="1:11" customFormat="1">
      <c r="A32" s="39"/>
      <c r="B32" s="283"/>
      <c r="G32" s="284"/>
    </row>
    <row r="33" spans="1:10" customFormat="1">
      <c r="A33" s="41"/>
      <c r="B33" s="283"/>
      <c r="G33" s="284"/>
    </row>
    <row r="34" spans="1:10" customFormat="1">
      <c r="A34" s="37"/>
      <c r="B34" s="283"/>
    </row>
    <row r="35" spans="1:10">
      <c r="A35" s="37"/>
      <c r="B35" s="283"/>
      <c r="C35"/>
      <c r="D35"/>
      <c r="E35"/>
      <c r="F35"/>
      <c r="H35" s="6"/>
      <c r="I35" s="6"/>
      <c r="J35" s="6"/>
    </row>
    <row r="36" spans="1:10">
      <c r="A36"/>
      <c r="B36" s="283"/>
      <c r="C36"/>
      <c r="D36"/>
      <c r="E36"/>
      <c r="F36"/>
      <c r="H36" s="6"/>
      <c r="I36" s="6"/>
      <c r="J36" s="6"/>
    </row>
    <row r="37" spans="1:10">
      <c r="H37" s="6"/>
      <c r="I37" s="6"/>
      <c r="J37" s="6"/>
    </row>
  </sheetData>
  <dataValidations count="1">
    <dataValidation type="textLength" allowBlank="1" showInputMessage="1" showErrorMessage="1" error="Voy No. should contain 5 characters + &quot;/&quot; + leg (N/S)" sqref="B27">
      <formula1>7</formula1>
      <formula2>7</formula2>
    </dataValidation>
  </dataValidations>
  <pageMargins left="0.7" right="0.7" top="0.75" bottom="0.75" header="0.3" footer="0.3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 tint="-0.499984740745262"/>
    <pageSetUpPr fitToPage="1"/>
  </sheetPr>
  <dimension ref="A1:L99"/>
  <sheetViews>
    <sheetView showGridLines="0" workbookViewId="0">
      <selection activeCell="C6" sqref="C6"/>
    </sheetView>
  </sheetViews>
  <sheetFormatPr defaultRowHeight="15"/>
  <cols>
    <col min="1" max="1" width="12.42578125" style="6" customWidth="1"/>
    <col min="2" max="2" width="8.85546875" style="68" customWidth="1"/>
    <col min="3" max="3" width="8" style="5" customWidth="1"/>
    <col min="4" max="4" width="8.7109375" style="5" customWidth="1"/>
    <col min="5" max="5" width="19" style="6" customWidth="1"/>
    <col min="6" max="6" width="7.42578125" style="5" customWidth="1"/>
    <col min="7" max="7" width="12.140625" style="5" customWidth="1"/>
    <col min="8" max="8" width="9.85546875" style="5" customWidth="1"/>
    <col min="9" max="9" width="14.28515625" style="5" customWidth="1"/>
    <col min="10" max="10" width="10.5703125" style="5" customWidth="1"/>
    <col min="11" max="11" width="10.42578125" style="5" customWidth="1"/>
    <col min="12" max="12" width="9.7109375" style="5" customWidth="1"/>
    <col min="13" max="257" width="9" style="6"/>
    <col min="258" max="258" width="13.42578125" style="6" customWidth="1"/>
    <col min="259" max="259" width="7.7109375" style="6" customWidth="1"/>
    <col min="260" max="260" width="9" style="6" customWidth="1"/>
    <col min="261" max="261" width="0" style="6" hidden="1" customWidth="1"/>
    <col min="262" max="262" width="8.7109375" style="6" customWidth="1"/>
    <col min="263" max="263" width="23.5703125" style="6" customWidth="1"/>
    <col min="264" max="264" width="10.28515625" style="6" customWidth="1"/>
    <col min="265" max="265" width="13" style="6" customWidth="1"/>
    <col min="266" max="267" width="12.85546875" style="6" customWidth="1"/>
    <col min="268" max="268" width="12.42578125" style="6" customWidth="1"/>
    <col min="269" max="513" width="9" style="6"/>
    <col min="514" max="514" width="13.42578125" style="6" customWidth="1"/>
    <col min="515" max="515" width="7.7109375" style="6" customWidth="1"/>
    <col min="516" max="516" width="9" style="6" customWidth="1"/>
    <col min="517" max="517" width="0" style="6" hidden="1" customWidth="1"/>
    <col min="518" max="518" width="8.7109375" style="6" customWidth="1"/>
    <col min="519" max="519" width="23.5703125" style="6" customWidth="1"/>
    <col min="520" max="520" width="10.28515625" style="6" customWidth="1"/>
    <col min="521" max="521" width="13" style="6" customWidth="1"/>
    <col min="522" max="523" width="12.85546875" style="6" customWidth="1"/>
    <col min="524" max="524" width="12.42578125" style="6" customWidth="1"/>
    <col min="525" max="769" width="9" style="6"/>
    <col min="770" max="770" width="13.42578125" style="6" customWidth="1"/>
    <col min="771" max="771" width="7.7109375" style="6" customWidth="1"/>
    <col min="772" max="772" width="9" style="6" customWidth="1"/>
    <col min="773" max="773" width="0" style="6" hidden="1" customWidth="1"/>
    <col min="774" max="774" width="8.7109375" style="6" customWidth="1"/>
    <col min="775" max="775" width="23.5703125" style="6" customWidth="1"/>
    <col min="776" max="776" width="10.28515625" style="6" customWidth="1"/>
    <col min="777" max="777" width="13" style="6" customWidth="1"/>
    <col min="778" max="779" width="12.85546875" style="6" customWidth="1"/>
    <col min="780" max="780" width="12.42578125" style="6" customWidth="1"/>
    <col min="781" max="1025" width="9" style="6"/>
    <col min="1026" max="1026" width="13.42578125" style="6" customWidth="1"/>
    <col min="1027" max="1027" width="7.7109375" style="6" customWidth="1"/>
    <col min="1028" max="1028" width="9" style="6" customWidth="1"/>
    <col min="1029" max="1029" width="0" style="6" hidden="1" customWidth="1"/>
    <col min="1030" max="1030" width="8.7109375" style="6" customWidth="1"/>
    <col min="1031" max="1031" width="23.5703125" style="6" customWidth="1"/>
    <col min="1032" max="1032" width="10.28515625" style="6" customWidth="1"/>
    <col min="1033" max="1033" width="13" style="6" customWidth="1"/>
    <col min="1034" max="1035" width="12.85546875" style="6" customWidth="1"/>
    <col min="1036" max="1036" width="12.42578125" style="6" customWidth="1"/>
    <col min="1037" max="1281" width="9" style="6"/>
    <col min="1282" max="1282" width="13.42578125" style="6" customWidth="1"/>
    <col min="1283" max="1283" width="7.7109375" style="6" customWidth="1"/>
    <col min="1284" max="1284" width="9" style="6" customWidth="1"/>
    <col min="1285" max="1285" width="0" style="6" hidden="1" customWidth="1"/>
    <col min="1286" max="1286" width="8.7109375" style="6" customWidth="1"/>
    <col min="1287" max="1287" width="23.5703125" style="6" customWidth="1"/>
    <col min="1288" max="1288" width="10.28515625" style="6" customWidth="1"/>
    <col min="1289" max="1289" width="13" style="6" customWidth="1"/>
    <col min="1290" max="1291" width="12.85546875" style="6" customWidth="1"/>
    <col min="1292" max="1292" width="12.42578125" style="6" customWidth="1"/>
    <col min="1293" max="1537" width="9" style="6"/>
    <col min="1538" max="1538" width="13.42578125" style="6" customWidth="1"/>
    <col min="1539" max="1539" width="7.7109375" style="6" customWidth="1"/>
    <col min="1540" max="1540" width="9" style="6" customWidth="1"/>
    <col min="1541" max="1541" width="0" style="6" hidden="1" customWidth="1"/>
    <col min="1542" max="1542" width="8.7109375" style="6" customWidth="1"/>
    <col min="1543" max="1543" width="23.5703125" style="6" customWidth="1"/>
    <col min="1544" max="1544" width="10.28515625" style="6" customWidth="1"/>
    <col min="1545" max="1545" width="13" style="6" customWidth="1"/>
    <col min="1546" max="1547" width="12.85546875" style="6" customWidth="1"/>
    <col min="1548" max="1548" width="12.42578125" style="6" customWidth="1"/>
    <col min="1549" max="1793" width="9" style="6"/>
    <col min="1794" max="1794" width="13.42578125" style="6" customWidth="1"/>
    <col min="1795" max="1795" width="7.7109375" style="6" customWidth="1"/>
    <col min="1796" max="1796" width="9" style="6" customWidth="1"/>
    <col min="1797" max="1797" width="0" style="6" hidden="1" customWidth="1"/>
    <col min="1798" max="1798" width="8.7109375" style="6" customWidth="1"/>
    <col min="1799" max="1799" width="23.5703125" style="6" customWidth="1"/>
    <col min="1800" max="1800" width="10.28515625" style="6" customWidth="1"/>
    <col min="1801" max="1801" width="13" style="6" customWidth="1"/>
    <col min="1802" max="1803" width="12.85546875" style="6" customWidth="1"/>
    <col min="1804" max="1804" width="12.42578125" style="6" customWidth="1"/>
    <col min="1805" max="2049" width="9" style="6"/>
    <col min="2050" max="2050" width="13.42578125" style="6" customWidth="1"/>
    <col min="2051" max="2051" width="7.7109375" style="6" customWidth="1"/>
    <col min="2052" max="2052" width="9" style="6" customWidth="1"/>
    <col min="2053" max="2053" width="0" style="6" hidden="1" customWidth="1"/>
    <col min="2054" max="2054" width="8.7109375" style="6" customWidth="1"/>
    <col min="2055" max="2055" width="23.5703125" style="6" customWidth="1"/>
    <col min="2056" max="2056" width="10.28515625" style="6" customWidth="1"/>
    <col min="2057" max="2057" width="13" style="6" customWidth="1"/>
    <col min="2058" max="2059" width="12.85546875" style="6" customWidth="1"/>
    <col min="2060" max="2060" width="12.42578125" style="6" customWidth="1"/>
    <col min="2061" max="2305" width="9" style="6"/>
    <col min="2306" max="2306" width="13.42578125" style="6" customWidth="1"/>
    <col min="2307" max="2307" width="7.7109375" style="6" customWidth="1"/>
    <col min="2308" max="2308" width="9" style="6" customWidth="1"/>
    <col min="2309" max="2309" width="0" style="6" hidden="1" customWidth="1"/>
    <col min="2310" max="2310" width="8.7109375" style="6" customWidth="1"/>
    <col min="2311" max="2311" width="23.5703125" style="6" customWidth="1"/>
    <col min="2312" max="2312" width="10.28515625" style="6" customWidth="1"/>
    <col min="2313" max="2313" width="13" style="6" customWidth="1"/>
    <col min="2314" max="2315" width="12.85546875" style="6" customWidth="1"/>
    <col min="2316" max="2316" width="12.42578125" style="6" customWidth="1"/>
    <col min="2317" max="2561" width="9" style="6"/>
    <col min="2562" max="2562" width="13.42578125" style="6" customWidth="1"/>
    <col min="2563" max="2563" width="7.7109375" style="6" customWidth="1"/>
    <col min="2564" max="2564" width="9" style="6" customWidth="1"/>
    <col min="2565" max="2565" width="0" style="6" hidden="1" customWidth="1"/>
    <col min="2566" max="2566" width="8.7109375" style="6" customWidth="1"/>
    <col min="2567" max="2567" width="23.5703125" style="6" customWidth="1"/>
    <col min="2568" max="2568" width="10.28515625" style="6" customWidth="1"/>
    <col min="2569" max="2569" width="13" style="6" customWidth="1"/>
    <col min="2570" max="2571" width="12.85546875" style="6" customWidth="1"/>
    <col min="2572" max="2572" width="12.42578125" style="6" customWidth="1"/>
    <col min="2573" max="2817" width="9" style="6"/>
    <col min="2818" max="2818" width="13.42578125" style="6" customWidth="1"/>
    <col min="2819" max="2819" width="7.7109375" style="6" customWidth="1"/>
    <col min="2820" max="2820" width="9" style="6" customWidth="1"/>
    <col min="2821" max="2821" width="0" style="6" hidden="1" customWidth="1"/>
    <col min="2822" max="2822" width="8.7109375" style="6" customWidth="1"/>
    <col min="2823" max="2823" width="23.5703125" style="6" customWidth="1"/>
    <col min="2824" max="2824" width="10.28515625" style="6" customWidth="1"/>
    <col min="2825" max="2825" width="13" style="6" customWidth="1"/>
    <col min="2826" max="2827" width="12.85546875" style="6" customWidth="1"/>
    <col min="2828" max="2828" width="12.42578125" style="6" customWidth="1"/>
    <col min="2829" max="3073" width="9" style="6"/>
    <col min="3074" max="3074" width="13.42578125" style="6" customWidth="1"/>
    <col min="3075" max="3075" width="7.7109375" style="6" customWidth="1"/>
    <col min="3076" max="3076" width="9" style="6" customWidth="1"/>
    <col min="3077" max="3077" width="0" style="6" hidden="1" customWidth="1"/>
    <col min="3078" max="3078" width="8.7109375" style="6" customWidth="1"/>
    <col min="3079" max="3079" width="23.5703125" style="6" customWidth="1"/>
    <col min="3080" max="3080" width="10.28515625" style="6" customWidth="1"/>
    <col min="3081" max="3081" width="13" style="6" customWidth="1"/>
    <col min="3082" max="3083" width="12.85546875" style="6" customWidth="1"/>
    <col min="3084" max="3084" width="12.42578125" style="6" customWidth="1"/>
    <col min="3085" max="3329" width="9" style="6"/>
    <col min="3330" max="3330" width="13.42578125" style="6" customWidth="1"/>
    <col min="3331" max="3331" width="7.7109375" style="6" customWidth="1"/>
    <col min="3332" max="3332" width="9" style="6" customWidth="1"/>
    <col min="3333" max="3333" width="0" style="6" hidden="1" customWidth="1"/>
    <col min="3334" max="3334" width="8.7109375" style="6" customWidth="1"/>
    <col min="3335" max="3335" width="23.5703125" style="6" customWidth="1"/>
    <col min="3336" max="3336" width="10.28515625" style="6" customWidth="1"/>
    <col min="3337" max="3337" width="13" style="6" customWidth="1"/>
    <col min="3338" max="3339" width="12.85546875" style="6" customWidth="1"/>
    <col min="3340" max="3340" width="12.42578125" style="6" customWidth="1"/>
    <col min="3341" max="3585" width="9" style="6"/>
    <col min="3586" max="3586" width="13.42578125" style="6" customWidth="1"/>
    <col min="3587" max="3587" width="7.7109375" style="6" customWidth="1"/>
    <col min="3588" max="3588" width="9" style="6" customWidth="1"/>
    <col min="3589" max="3589" width="0" style="6" hidden="1" customWidth="1"/>
    <col min="3590" max="3590" width="8.7109375" style="6" customWidth="1"/>
    <col min="3591" max="3591" width="23.5703125" style="6" customWidth="1"/>
    <col min="3592" max="3592" width="10.28515625" style="6" customWidth="1"/>
    <col min="3593" max="3593" width="13" style="6" customWidth="1"/>
    <col min="3594" max="3595" width="12.85546875" style="6" customWidth="1"/>
    <col min="3596" max="3596" width="12.42578125" style="6" customWidth="1"/>
    <col min="3597" max="3841" width="9" style="6"/>
    <col min="3842" max="3842" width="13.42578125" style="6" customWidth="1"/>
    <col min="3843" max="3843" width="7.7109375" style="6" customWidth="1"/>
    <col min="3844" max="3844" width="9" style="6" customWidth="1"/>
    <col min="3845" max="3845" width="0" style="6" hidden="1" customWidth="1"/>
    <col min="3846" max="3846" width="8.7109375" style="6" customWidth="1"/>
    <col min="3847" max="3847" width="23.5703125" style="6" customWidth="1"/>
    <col min="3848" max="3848" width="10.28515625" style="6" customWidth="1"/>
    <col min="3849" max="3849" width="13" style="6" customWidth="1"/>
    <col min="3850" max="3851" width="12.85546875" style="6" customWidth="1"/>
    <col min="3852" max="3852" width="12.42578125" style="6" customWidth="1"/>
    <col min="3853" max="4097" width="9" style="6"/>
    <col min="4098" max="4098" width="13.42578125" style="6" customWidth="1"/>
    <col min="4099" max="4099" width="7.7109375" style="6" customWidth="1"/>
    <col min="4100" max="4100" width="9" style="6" customWidth="1"/>
    <col min="4101" max="4101" width="0" style="6" hidden="1" customWidth="1"/>
    <col min="4102" max="4102" width="8.7109375" style="6" customWidth="1"/>
    <col min="4103" max="4103" width="23.5703125" style="6" customWidth="1"/>
    <col min="4104" max="4104" width="10.28515625" style="6" customWidth="1"/>
    <col min="4105" max="4105" width="13" style="6" customWidth="1"/>
    <col min="4106" max="4107" width="12.85546875" style="6" customWidth="1"/>
    <col min="4108" max="4108" width="12.42578125" style="6" customWidth="1"/>
    <col min="4109" max="4353" width="9" style="6"/>
    <col min="4354" max="4354" width="13.42578125" style="6" customWidth="1"/>
    <col min="4355" max="4355" width="7.7109375" style="6" customWidth="1"/>
    <col min="4356" max="4356" width="9" style="6" customWidth="1"/>
    <col min="4357" max="4357" width="0" style="6" hidden="1" customWidth="1"/>
    <col min="4358" max="4358" width="8.7109375" style="6" customWidth="1"/>
    <col min="4359" max="4359" width="23.5703125" style="6" customWidth="1"/>
    <col min="4360" max="4360" width="10.28515625" style="6" customWidth="1"/>
    <col min="4361" max="4361" width="13" style="6" customWidth="1"/>
    <col min="4362" max="4363" width="12.85546875" style="6" customWidth="1"/>
    <col min="4364" max="4364" width="12.42578125" style="6" customWidth="1"/>
    <col min="4365" max="4609" width="9" style="6"/>
    <col min="4610" max="4610" width="13.42578125" style="6" customWidth="1"/>
    <col min="4611" max="4611" width="7.7109375" style="6" customWidth="1"/>
    <col min="4612" max="4612" width="9" style="6" customWidth="1"/>
    <col min="4613" max="4613" width="0" style="6" hidden="1" customWidth="1"/>
    <col min="4614" max="4614" width="8.7109375" style="6" customWidth="1"/>
    <col min="4615" max="4615" width="23.5703125" style="6" customWidth="1"/>
    <col min="4616" max="4616" width="10.28515625" style="6" customWidth="1"/>
    <col min="4617" max="4617" width="13" style="6" customWidth="1"/>
    <col min="4618" max="4619" width="12.85546875" style="6" customWidth="1"/>
    <col min="4620" max="4620" width="12.42578125" style="6" customWidth="1"/>
    <col min="4621" max="4865" width="9" style="6"/>
    <col min="4866" max="4866" width="13.42578125" style="6" customWidth="1"/>
    <col min="4867" max="4867" width="7.7109375" style="6" customWidth="1"/>
    <col min="4868" max="4868" width="9" style="6" customWidth="1"/>
    <col min="4869" max="4869" width="0" style="6" hidden="1" customWidth="1"/>
    <col min="4870" max="4870" width="8.7109375" style="6" customWidth="1"/>
    <col min="4871" max="4871" width="23.5703125" style="6" customWidth="1"/>
    <col min="4872" max="4872" width="10.28515625" style="6" customWidth="1"/>
    <col min="4873" max="4873" width="13" style="6" customWidth="1"/>
    <col min="4874" max="4875" width="12.85546875" style="6" customWidth="1"/>
    <col min="4876" max="4876" width="12.42578125" style="6" customWidth="1"/>
    <col min="4877" max="5121" width="9" style="6"/>
    <col min="5122" max="5122" width="13.42578125" style="6" customWidth="1"/>
    <col min="5123" max="5123" width="7.7109375" style="6" customWidth="1"/>
    <col min="5124" max="5124" width="9" style="6" customWidth="1"/>
    <col min="5125" max="5125" width="0" style="6" hidden="1" customWidth="1"/>
    <col min="5126" max="5126" width="8.7109375" style="6" customWidth="1"/>
    <col min="5127" max="5127" width="23.5703125" style="6" customWidth="1"/>
    <col min="5128" max="5128" width="10.28515625" style="6" customWidth="1"/>
    <col min="5129" max="5129" width="13" style="6" customWidth="1"/>
    <col min="5130" max="5131" width="12.85546875" style="6" customWidth="1"/>
    <col min="5132" max="5132" width="12.42578125" style="6" customWidth="1"/>
    <col min="5133" max="5377" width="9" style="6"/>
    <col min="5378" max="5378" width="13.42578125" style="6" customWidth="1"/>
    <col min="5379" max="5379" width="7.7109375" style="6" customWidth="1"/>
    <col min="5380" max="5380" width="9" style="6" customWidth="1"/>
    <col min="5381" max="5381" width="0" style="6" hidden="1" customWidth="1"/>
    <col min="5382" max="5382" width="8.7109375" style="6" customWidth="1"/>
    <col min="5383" max="5383" width="23.5703125" style="6" customWidth="1"/>
    <col min="5384" max="5384" width="10.28515625" style="6" customWidth="1"/>
    <col min="5385" max="5385" width="13" style="6" customWidth="1"/>
    <col min="5386" max="5387" width="12.85546875" style="6" customWidth="1"/>
    <col min="5388" max="5388" width="12.42578125" style="6" customWidth="1"/>
    <col min="5389" max="5633" width="9" style="6"/>
    <col min="5634" max="5634" width="13.42578125" style="6" customWidth="1"/>
    <col min="5635" max="5635" width="7.7109375" style="6" customWidth="1"/>
    <col min="5636" max="5636" width="9" style="6" customWidth="1"/>
    <col min="5637" max="5637" width="0" style="6" hidden="1" customWidth="1"/>
    <col min="5638" max="5638" width="8.7109375" style="6" customWidth="1"/>
    <col min="5639" max="5639" width="23.5703125" style="6" customWidth="1"/>
    <col min="5640" max="5640" width="10.28515625" style="6" customWidth="1"/>
    <col min="5641" max="5641" width="13" style="6" customWidth="1"/>
    <col min="5642" max="5643" width="12.85546875" style="6" customWidth="1"/>
    <col min="5644" max="5644" width="12.42578125" style="6" customWidth="1"/>
    <col min="5645" max="5889" width="9" style="6"/>
    <col min="5890" max="5890" width="13.42578125" style="6" customWidth="1"/>
    <col min="5891" max="5891" width="7.7109375" style="6" customWidth="1"/>
    <col min="5892" max="5892" width="9" style="6" customWidth="1"/>
    <col min="5893" max="5893" width="0" style="6" hidden="1" customWidth="1"/>
    <col min="5894" max="5894" width="8.7109375" style="6" customWidth="1"/>
    <col min="5895" max="5895" width="23.5703125" style="6" customWidth="1"/>
    <col min="5896" max="5896" width="10.28515625" style="6" customWidth="1"/>
    <col min="5897" max="5897" width="13" style="6" customWidth="1"/>
    <col min="5898" max="5899" width="12.85546875" style="6" customWidth="1"/>
    <col min="5900" max="5900" width="12.42578125" style="6" customWidth="1"/>
    <col min="5901" max="6145" width="9" style="6"/>
    <col min="6146" max="6146" width="13.42578125" style="6" customWidth="1"/>
    <col min="6147" max="6147" width="7.7109375" style="6" customWidth="1"/>
    <col min="6148" max="6148" width="9" style="6" customWidth="1"/>
    <col min="6149" max="6149" width="0" style="6" hidden="1" customWidth="1"/>
    <col min="6150" max="6150" width="8.7109375" style="6" customWidth="1"/>
    <col min="6151" max="6151" width="23.5703125" style="6" customWidth="1"/>
    <col min="6152" max="6152" width="10.28515625" style="6" customWidth="1"/>
    <col min="6153" max="6153" width="13" style="6" customWidth="1"/>
    <col min="6154" max="6155" width="12.85546875" style="6" customWidth="1"/>
    <col min="6156" max="6156" width="12.42578125" style="6" customWidth="1"/>
    <col min="6157" max="6401" width="9" style="6"/>
    <col min="6402" max="6402" width="13.42578125" style="6" customWidth="1"/>
    <col min="6403" max="6403" width="7.7109375" style="6" customWidth="1"/>
    <col min="6404" max="6404" width="9" style="6" customWidth="1"/>
    <col min="6405" max="6405" width="0" style="6" hidden="1" customWidth="1"/>
    <col min="6406" max="6406" width="8.7109375" style="6" customWidth="1"/>
    <col min="6407" max="6407" width="23.5703125" style="6" customWidth="1"/>
    <col min="6408" max="6408" width="10.28515625" style="6" customWidth="1"/>
    <col min="6409" max="6409" width="13" style="6" customWidth="1"/>
    <col min="6410" max="6411" width="12.85546875" style="6" customWidth="1"/>
    <col min="6412" max="6412" width="12.42578125" style="6" customWidth="1"/>
    <col min="6413" max="6657" width="9" style="6"/>
    <col min="6658" max="6658" width="13.42578125" style="6" customWidth="1"/>
    <col min="6659" max="6659" width="7.7109375" style="6" customWidth="1"/>
    <col min="6660" max="6660" width="9" style="6" customWidth="1"/>
    <col min="6661" max="6661" width="0" style="6" hidden="1" customWidth="1"/>
    <col min="6662" max="6662" width="8.7109375" style="6" customWidth="1"/>
    <col min="6663" max="6663" width="23.5703125" style="6" customWidth="1"/>
    <col min="6664" max="6664" width="10.28515625" style="6" customWidth="1"/>
    <col min="6665" max="6665" width="13" style="6" customWidth="1"/>
    <col min="6666" max="6667" width="12.85546875" style="6" customWidth="1"/>
    <col min="6668" max="6668" width="12.42578125" style="6" customWidth="1"/>
    <col min="6669" max="6913" width="9" style="6"/>
    <col min="6914" max="6914" width="13.42578125" style="6" customWidth="1"/>
    <col min="6915" max="6915" width="7.7109375" style="6" customWidth="1"/>
    <col min="6916" max="6916" width="9" style="6" customWidth="1"/>
    <col min="6917" max="6917" width="0" style="6" hidden="1" customWidth="1"/>
    <col min="6918" max="6918" width="8.7109375" style="6" customWidth="1"/>
    <col min="6919" max="6919" width="23.5703125" style="6" customWidth="1"/>
    <col min="6920" max="6920" width="10.28515625" style="6" customWidth="1"/>
    <col min="6921" max="6921" width="13" style="6" customWidth="1"/>
    <col min="6922" max="6923" width="12.85546875" style="6" customWidth="1"/>
    <col min="6924" max="6924" width="12.42578125" style="6" customWidth="1"/>
    <col min="6925" max="7169" width="9" style="6"/>
    <col min="7170" max="7170" width="13.42578125" style="6" customWidth="1"/>
    <col min="7171" max="7171" width="7.7109375" style="6" customWidth="1"/>
    <col min="7172" max="7172" width="9" style="6" customWidth="1"/>
    <col min="7173" max="7173" width="0" style="6" hidden="1" customWidth="1"/>
    <col min="7174" max="7174" width="8.7109375" style="6" customWidth="1"/>
    <col min="7175" max="7175" width="23.5703125" style="6" customWidth="1"/>
    <col min="7176" max="7176" width="10.28515625" style="6" customWidth="1"/>
    <col min="7177" max="7177" width="13" style="6" customWidth="1"/>
    <col min="7178" max="7179" width="12.85546875" style="6" customWidth="1"/>
    <col min="7180" max="7180" width="12.42578125" style="6" customWidth="1"/>
    <col min="7181" max="7425" width="9" style="6"/>
    <col min="7426" max="7426" width="13.42578125" style="6" customWidth="1"/>
    <col min="7427" max="7427" width="7.7109375" style="6" customWidth="1"/>
    <col min="7428" max="7428" width="9" style="6" customWidth="1"/>
    <col min="7429" max="7429" width="0" style="6" hidden="1" customWidth="1"/>
    <col min="7430" max="7430" width="8.7109375" style="6" customWidth="1"/>
    <col min="7431" max="7431" width="23.5703125" style="6" customWidth="1"/>
    <col min="7432" max="7432" width="10.28515625" style="6" customWidth="1"/>
    <col min="7433" max="7433" width="13" style="6" customWidth="1"/>
    <col min="7434" max="7435" width="12.85546875" style="6" customWidth="1"/>
    <col min="7436" max="7436" width="12.42578125" style="6" customWidth="1"/>
    <col min="7437" max="7681" width="9" style="6"/>
    <col min="7682" max="7682" width="13.42578125" style="6" customWidth="1"/>
    <col min="7683" max="7683" width="7.7109375" style="6" customWidth="1"/>
    <col min="7684" max="7684" width="9" style="6" customWidth="1"/>
    <col min="7685" max="7685" width="0" style="6" hidden="1" customWidth="1"/>
    <col min="7686" max="7686" width="8.7109375" style="6" customWidth="1"/>
    <col min="7687" max="7687" width="23.5703125" style="6" customWidth="1"/>
    <col min="7688" max="7688" width="10.28515625" style="6" customWidth="1"/>
    <col min="7689" max="7689" width="13" style="6" customWidth="1"/>
    <col min="7690" max="7691" width="12.85546875" style="6" customWidth="1"/>
    <col min="7692" max="7692" width="12.42578125" style="6" customWidth="1"/>
    <col min="7693" max="7937" width="9" style="6"/>
    <col min="7938" max="7938" width="13.42578125" style="6" customWidth="1"/>
    <col min="7939" max="7939" width="7.7109375" style="6" customWidth="1"/>
    <col min="7940" max="7940" width="9" style="6" customWidth="1"/>
    <col min="7941" max="7941" width="0" style="6" hidden="1" customWidth="1"/>
    <col min="7942" max="7942" width="8.7109375" style="6" customWidth="1"/>
    <col min="7943" max="7943" width="23.5703125" style="6" customWidth="1"/>
    <col min="7944" max="7944" width="10.28515625" style="6" customWidth="1"/>
    <col min="7945" max="7945" width="13" style="6" customWidth="1"/>
    <col min="7946" max="7947" width="12.85546875" style="6" customWidth="1"/>
    <col min="7948" max="7948" width="12.42578125" style="6" customWidth="1"/>
    <col min="7949" max="8193" width="9" style="6"/>
    <col min="8194" max="8194" width="13.42578125" style="6" customWidth="1"/>
    <col min="8195" max="8195" width="7.7109375" style="6" customWidth="1"/>
    <col min="8196" max="8196" width="9" style="6" customWidth="1"/>
    <col min="8197" max="8197" width="0" style="6" hidden="1" customWidth="1"/>
    <col min="8198" max="8198" width="8.7109375" style="6" customWidth="1"/>
    <col min="8199" max="8199" width="23.5703125" style="6" customWidth="1"/>
    <col min="8200" max="8200" width="10.28515625" style="6" customWidth="1"/>
    <col min="8201" max="8201" width="13" style="6" customWidth="1"/>
    <col min="8202" max="8203" width="12.85546875" style="6" customWidth="1"/>
    <col min="8204" max="8204" width="12.42578125" style="6" customWidth="1"/>
    <col min="8205" max="8449" width="9" style="6"/>
    <col min="8450" max="8450" width="13.42578125" style="6" customWidth="1"/>
    <col min="8451" max="8451" width="7.7109375" style="6" customWidth="1"/>
    <col min="8452" max="8452" width="9" style="6" customWidth="1"/>
    <col min="8453" max="8453" width="0" style="6" hidden="1" customWidth="1"/>
    <col min="8454" max="8454" width="8.7109375" style="6" customWidth="1"/>
    <col min="8455" max="8455" width="23.5703125" style="6" customWidth="1"/>
    <col min="8456" max="8456" width="10.28515625" style="6" customWidth="1"/>
    <col min="8457" max="8457" width="13" style="6" customWidth="1"/>
    <col min="8458" max="8459" width="12.85546875" style="6" customWidth="1"/>
    <col min="8460" max="8460" width="12.42578125" style="6" customWidth="1"/>
    <col min="8461" max="8705" width="9" style="6"/>
    <col min="8706" max="8706" width="13.42578125" style="6" customWidth="1"/>
    <col min="8707" max="8707" width="7.7109375" style="6" customWidth="1"/>
    <col min="8708" max="8708" width="9" style="6" customWidth="1"/>
    <col min="8709" max="8709" width="0" style="6" hidden="1" customWidth="1"/>
    <col min="8710" max="8710" width="8.7109375" style="6" customWidth="1"/>
    <col min="8711" max="8711" width="23.5703125" style="6" customWidth="1"/>
    <col min="8712" max="8712" width="10.28515625" style="6" customWidth="1"/>
    <col min="8713" max="8713" width="13" style="6" customWidth="1"/>
    <col min="8714" max="8715" width="12.85546875" style="6" customWidth="1"/>
    <col min="8716" max="8716" width="12.42578125" style="6" customWidth="1"/>
    <col min="8717" max="8961" width="9" style="6"/>
    <col min="8962" max="8962" width="13.42578125" style="6" customWidth="1"/>
    <col min="8963" max="8963" width="7.7109375" style="6" customWidth="1"/>
    <col min="8964" max="8964" width="9" style="6" customWidth="1"/>
    <col min="8965" max="8965" width="0" style="6" hidden="1" customWidth="1"/>
    <col min="8966" max="8966" width="8.7109375" style="6" customWidth="1"/>
    <col min="8967" max="8967" width="23.5703125" style="6" customWidth="1"/>
    <col min="8968" max="8968" width="10.28515625" style="6" customWidth="1"/>
    <col min="8969" max="8969" width="13" style="6" customWidth="1"/>
    <col min="8970" max="8971" width="12.85546875" style="6" customWidth="1"/>
    <col min="8972" max="8972" width="12.42578125" style="6" customWidth="1"/>
    <col min="8973" max="9217" width="9" style="6"/>
    <col min="9218" max="9218" width="13.42578125" style="6" customWidth="1"/>
    <col min="9219" max="9219" width="7.7109375" style="6" customWidth="1"/>
    <col min="9220" max="9220" width="9" style="6" customWidth="1"/>
    <col min="9221" max="9221" width="0" style="6" hidden="1" customWidth="1"/>
    <col min="9222" max="9222" width="8.7109375" style="6" customWidth="1"/>
    <col min="9223" max="9223" width="23.5703125" style="6" customWidth="1"/>
    <col min="9224" max="9224" width="10.28515625" style="6" customWidth="1"/>
    <col min="9225" max="9225" width="13" style="6" customWidth="1"/>
    <col min="9226" max="9227" width="12.85546875" style="6" customWidth="1"/>
    <col min="9228" max="9228" width="12.42578125" style="6" customWidth="1"/>
    <col min="9229" max="9473" width="9" style="6"/>
    <col min="9474" max="9474" width="13.42578125" style="6" customWidth="1"/>
    <col min="9475" max="9475" width="7.7109375" style="6" customWidth="1"/>
    <col min="9476" max="9476" width="9" style="6" customWidth="1"/>
    <col min="9477" max="9477" width="0" style="6" hidden="1" customWidth="1"/>
    <col min="9478" max="9478" width="8.7109375" style="6" customWidth="1"/>
    <col min="9479" max="9479" width="23.5703125" style="6" customWidth="1"/>
    <col min="9480" max="9480" width="10.28515625" style="6" customWidth="1"/>
    <col min="9481" max="9481" width="13" style="6" customWidth="1"/>
    <col min="9482" max="9483" width="12.85546875" style="6" customWidth="1"/>
    <col min="9484" max="9484" width="12.42578125" style="6" customWidth="1"/>
    <col min="9485" max="9729" width="9" style="6"/>
    <col min="9730" max="9730" width="13.42578125" style="6" customWidth="1"/>
    <col min="9731" max="9731" width="7.7109375" style="6" customWidth="1"/>
    <col min="9732" max="9732" width="9" style="6" customWidth="1"/>
    <col min="9733" max="9733" width="0" style="6" hidden="1" customWidth="1"/>
    <col min="9734" max="9734" width="8.7109375" style="6" customWidth="1"/>
    <col min="9735" max="9735" width="23.5703125" style="6" customWidth="1"/>
    <col min="9736" max="9736" width="10.28515625" style="6" customWidth="1"/>
    <col min="9737" max="9737" width="13" style="6" customWidth="1"/>
    <col min="9738" max="9739" width="12.85546875" style="6" customWidth="1"/>
    <col min="9740" max="9740" width="12.42578125" style="6" customWidth="1"/>
    <col min="9741" max="9985" width="9" style="6"/>
    <col min="9986" max="9986" width="13.42578125" style="6" customWidth="1"/>
    <col min="9987" max="9987" width="7.7109375" style="6" customWidth="1"/>
    <col min="9988" max="9988" width="9" style="6" customWidth="1"/>
    <col min="9989" max="9989" width="0" style="6" hidden="1" customWidth="1"/>
    <col min="9990" max="9990" width="8.7109375" style="6" customWidth="1"/>
    <col min="9991" max="9991" width="23.5703125" style="6" customWidth="1"/>
    <col min="9992" max="9992" width="10.28515625" style="6" customWidth="1"/>
    <col min="9993" max="9993" width="13" style="6" customWidth="1"/>
    <col min="9994" max="9995" width="12.85546875" style="6" customWidth="1"/>
    <col min="9996" max="9996" width="12.42578125" style="6" customWidth="1"/>
    <col min="9997" max="10241" width="9" style="6"/>
    <col min="10242" max="10242" width="13.42578125" style="6" customWidth="1"/>
    <col min="10243" max="10243" width="7.7109375" style="6" customWidth="1"/>
    <col min="10244" max="10244" width="9" style="6" customWidth="1"/>
    <col min="10245" max="10245" width="0" style="6" hidden="1" customWidth="1"/>
    <col min="10246" max="10246" width="8.7109375" style="6" customWidth="1"/>
    <col min="10247" max="10247" width="23.5703125" style="6" customWidth="1"/>
    <col min="10248" max="10248" width="10.28515625" style="6" customWidth="1"/>
    <col min="10249" max="10249" width="13" style="6" customWidth="1"/>
    <col min="10250" max="10251" width="12.85546875" style="6" customWidth="1"/>
    <col min="10252" max="10252" width="12.42578125" style="6" customWidth="1"/>
    <col min="10253" max="10497" width="9" style="6"/>
    <col min="10498" max="10498" width="13.42578125" style="6" customWidth="1"/>
    <col min="10499" max="10499" width="7.7109375" style="6" customWidth="1"/>
    <col min="10500" max="10500" width="9" style="6" customWidth="1"/>
    <col min="10501" max="10501" width="0" style="6" hidden="1" customWidth="1"/>
    <col min="10502" max="10502" width="8.7109375" style="6" customWidth="1"/>
    <col min="10503" max="10503" width="23.5703125" style="6" customWidth="1"/>
    <col min="10504" max="10504" width="10.28515625" style="6" customWidth="1"/>
    <col min="10505" max="10505" width="13" style="6" customWidth="1"/>
    <col min="10506" max="10507" width="12.85546875" style="6" customWidth="1"/>
    <col min="10508" max="10508" width="12.42578125" style="6" customWidth="1"/>
    <col min="10509" max="10753" width="9" style="6"/>
    <col min="10754" max="10754" width="13.42578125" style="6" customWidth="1"/>
    <col min="10755" max="10755" width="7.7109375" style="6" customWidth="1"/>
    <col min="10756" max="10756" width="9" style="6" customWidth="1"/>
    <col min="10757" max="10757" width="0" style="6" hidden="1" customWidth="1"/>
    <col min="10758" max="10758" width="8.7109375" style="6" customWidth="1"/>
    <col min="10759" max="10759" width="23.5703125" style="6" customWidth="1"/>
    <col min="10760" max="10760" width="10.28515625" style="6" customWidth="1"/>
    <col min="10761" max="10761" width="13" style="6" customWidth="1"/>
    <col min="10762" max="10763" width="12.85546875" style="6" customWidth="1"/>
    <col min="10764" max="10764" width="12.42578125" style="6" customWidth="1"/>
    <col min="10765" max="11009" width="9" style="6"/>
    <col min="11010" max="11010" width="13.42578125" style="6" customWidth="1"/>
    <col min="11011" max="11011" width="7.7109375" style="6" customWidth="1"/>
    <col min="11012" max="11012" width="9" style="6" customWidth="1"/>
    <col min="11013" max="11013" width="0" style="6" hidden="1" customWidth="1"/>
    <col min="11014" max="11014" width="8.7109375" style="6" customWidth="1"/>
    <col min="11015" max="11015" width="23.5703125" style="6" customWidth="1"/>
    <col min="11016" max="11016" width="10.28515625" style="6" customWidth="1"/>
    <col min="11017" max="11017" width="13" style="6" customWidth="1"/>
    <col min="11018" max="11019" width="12.85546875" style="6" customWidth="1"/>
    <col min="11020" max="11020" width="12.42578125" style="6" customWidth="1"/>
    <col min="11021" max="11265" width="9" style="6"/>
    <col min="11266" max="11266" width="13.42578125" style="6" customWidth="1"/>
    <col min="11267" max="11267" width="7.7109375" style="6" customWidth="1"/>
    <col min="11268" max="11268" width="9" style="6" customWidth="1"/>
    <col min="11269" max="11269" width="0" style="6" hidden="1" customWidth="1"/>
    <col min="11270" max="11270" width="8.7109375" style="6" customWidth="1"/>
    <col min="11271" max="11271" width="23.5703125" style="6" customWidth="1"/>
    <col min="11272" max="11272" width="10.28515625" style="6" customWidth="1"/>
    <col min="11273" max="11273" width="13" style="6" customWidth="1"/>
    <col min="11274" max="11275" width="12.85546875" style="6" customWidth="1"/>
    <col min="11276" max="11276" width="12.42578125" style="6" customWidth="1"/>
    <col min="11277" max="11521" width="9" style="6"/>
    <col min="11522" max="11522" width="13.42578125" style="6" customWidth="1"/>
    <col min="11523" max="11523" width="7.7109375" style="6" customWidth="1"/>
    <col min="11524" max="11524" width="9" style="6" customWidth="1"/>
    <col min="11525" max="11525" width="0" style="6" hidden="1" customWidth="1"/>
    <col min="11526" max="11526" width="8.7109375" style="6" customWidth="1"/>
    <col min="11527" max="11527" width="23.5703125" style="6" customWidth="1"/>
    <col min="11528" max="11528" width="10.28515625" style="6" customWidth="1"/>
    <col min="11529" max="11529" width="13" style="6" customWidth="1"/>
    <col min="11530" max="11531" width="12.85546875" style="6" customWidth="1"/>
    <col min="11532" max="11532" width="12.42578125" style="6" customWidth="1"/>
    <col min="11533" max="11777" width="9" style="6"/>
    <col min="11778" max="11778" width="13.42578125" style="6" customWidth="1"/>
    <col min="11779" max="11779" width="7.7109375" style="6" customWidth="1"/>
    <col min="11780" max="11780" width="9" style="6" customWidth="1"/>
    <col min="11781" max="11781" width="0" style="6" hidden="1" customWidth="1"/>
    <col min="11782" max="11782" width="8.7109375" style="6" customWidth="1"/>
    <col min="11783" max="11783" width="23.5703125" style="6" customWidth="1"/>
    <col min="11784" max="11784" width="10.28515625" style="6" customWidth="1"/>
    <col min="11785" max="11785" width="13" style="6" customWidth="1"/>
    <col min="11786" max="11787" width="12.85546875" style="6" customWidth="1"/>
    <col min="11788" max="11788" width="12.42578125" style="6" customWidth="1"/>
    <col min="11789" max="12033" width="9" style="6"/>
    <col min="12034" max="12034" width="13.42578125" style="6" customWidth="1"/>
    <col min="12035" max="12035" width="7.7109375" style="6" customWidth="1"/>
    <col min="12036" max="12036" width="9" style="6" customWidth="1"/>
    <col min="12037" max="12037" width="0" style="6" hidden="1" customWidth="1"/>
    <col min="12038" max="12038" width="8.7109375" style="6" customWidth="1"/>
    <col min="12039" max="12039" width="23.5703125" style="6" customWidth="1"/>
    <col min="12040" max="12040" width="10.28515625" style="6" customWidth="1"/>
    <col min="12041" max="12041" width="13" style="6" customWidth="1"/>
    <col min="12042" max="12043" width="12.85546875" style="6" customWidth="1"/>
    <col min="12044" max="12044" width="12.42578125" style="6" customWidth="1"/>
    <col min="12045" max="12289" width="9" style="6"/>
    <col min="12290" max="12290" width="13.42578125" style="6" customWidth="1"/>
    <col min="12291" max="12291" width="7.7109375" style="6" customWidth="1"/>
    <col min="12292" max="12292" width="9" style="6" customWidth="1"/>
    <col min="12293" max="12293" width="0" style="6" hidden="1" customWidth="1"/>
    <col min="12294" max="12294" width="8.7109375" style="6" customWidth="1"/>
    <col min="12295" max="12295" width="23.5703125" style="6" customWidth="1"/>
    <col min="12296" max="12296" width="10.28515625" style="6" customWidth="1"/>
    <col min="12297" max="12297" width="13" style="6" customWidth="1"/>
    <col min="12298" max="12299" width="12.85546875" style="6" customWidth="1"/>
    <col min="12300" max="12300" width="12.42578125" style="6" customWidth="1"/>
    <col min="12301" max="12545" width="9" style="6"/>
    <col min="12546" max="12546" width="13.42578125" style="6" customWidth="1"/>
    <col min="12547" max="12547" width="7.7109375" style="6" customWidth="1"/>
    <col min="12548" max="12548" width="9" style="6" customWidth="1"/>
    <col min="12549" max="12549" width="0" style="6" hidden="1" customWidth="1"/>
    <col min="12550" max="12550" width="8.7109375" style="6" customWidth="1"/>
    <col min="12551" max="12551" width="23.5703125" style="6" customWidth="1"/>
    <col min="12552" max="12552" width="10.28515625" style="6" customWidth="1"/>
    <col min="12553" max="12553" width="13" style="6" customWidth="1"/>
    <col min="12554" max="12555" width="12.85546875" style="6" customWidth="1"/>
    <col min="12556" max="12556" width="12.42578125" style="6" customWidth="1"/>
    <col min="12557" max="12801" width="9" style="6"/>
    <col min="12802" max="12802" width="13.42578125" style="6" customWidth="1"/>
    <col min="12803" max="12803" width="7.7109375" style="6" customWidth="1"/>
    <col min="12804" max="12804" width="9" style="6" customWidth="1"/>
    <col min="12805" max="12805" width="0" style="6" hidden="1" customWidth="1"/>
    <col min="12806" max="12806" width="8.7109375" style="6" customWidth="1"/>
    <col min="12807" max="12807" width="23.5703125" style="6" customWidth="1"/>
    <col min="12808" max="12808" width="10.28515625" style="6" customWidth="1"/>
    <col min="12809" max="12809" width="13" style="6" customWidth="1"/>
    <col min="12810" max="12811" width="12.85546875" style="6" customWidth="1"/>
    <col min="12812" max="12812" width="12.42578125" style="6" customWidth="1"/>
    <col min="12813" max="13057" width="9" style="6"/>
    <col min="13058" max="13058" width="13.42578125" style="6" customWidth="1"/>
    <col min="13059" max="13059" width="7.7109375" style="6" customWidth="1"/>
    <col min="13060" max="13060" width="9" style="6" customWidth="1"/>
    <col min="13061" max="13061" width="0" style="6" hidden="1" customWidth="1"/>
    <col min="13062" max="13062" width="8.7109375" style="6" customWidth="1"/>
    <col min="13063" max="13063" width="23.5703125" style="6" customWidth="1"/>
    <col min="13064" max="13064" width="10.28515625" style="6" customWidth="1"/>
    <col min="13065" max="13065" width="13" style="6" customWidth="1"/>
    <col min="13066" max="13067" width="12.85546875" style="6" customWidth="1"/>
    <col min="13068" max="13068" width="12.42578125" style="6" customWidth="1"/>
    <col min="13069" max="13313" width="9" style="6"/>
    <col min="13314" max="13314" width="13.42578125" style="6" customWidth="1"/>
    <col min="13315" max="13315" width="7.7109375" style="6" customWidth="1"/>
    <col min="13316" max="13316" width="9" style="6" customWidth="1"/>
    <col min="13317" max="13317" width="0" style="6" hidden="1" customWidth="1"/>
    <col min="13318" max="13318" width="8.7109375" style="6" customWidth="1"/>
    <col min="13319" max="13319" width="23.5703125" style="6" customWidth="1"/>
    <col min="13320" max="13320" width="10.28515625" style="6" customWidth="1"/>
    <col min="13321" max="13321" width="13" style="6" customWidth="1"/>
    <col min="13322" max="13323" width="12.85546875" style="6" customWidth="1"/>
    <col min="13324" max="13324" width="12.42578125" style="6" customWidth="1"/>
    <col min="13325" max="13569" width="9" style="6"/>
    <col min="13570" max="13570" width="13.42578125" style="6" customWidth="1"/>
    <col min="13571" max="13571" width="7.7109375" style="6" customWidth="1"/>
    <col min="13572" max="13572" width="9" style="6" customWidth="1"/>
    <col min="13573" max="13573" width="0" style="6" hidden="1" customWidth="1"/>
    <col min="13574" max="13574" width="8.7109375" style="6" customWidth="1"/>
    <col min="13575" max="13575" width="23.5703125" style="6" customWidth="1"/>
    <col min="13576" max="13576" width="10.28515625" style="6" customWidth="1"/>
    <col min="13577" max="13577" width="13" style="6" customWidth="1"/>
    <col min="13578" max="13579" width="12.85546875" style="6" customWidth="1"/>
    <col min="13580" max="13580" width="12.42578125" style="6" customWidth="1"/>
    <col min="13581" max="13825" width="9" style="6"/>
    <col min="13826" max="13826" width="13.42578125" style="6" customWidth="1"/>
    <col min="13827" max="13827" width="7.7109375" style="6" customWidth="1"/>
    <col min="13828" max="13828" width="9" style="6" customWidth="1"/>
    <col min="13829" max="13829" width="0" style="6" hidden="1" customWidth="1"/>
    <col min="13830" max="13830" width="8.7109375" style="6" customWidth="1"/>
    <col min="13831" max="13831" width="23.5703125" style="6" customWidth="1"/>
    <col min="13832" max="13832" width="10.28515625" style="6" customWidth="1"/>
    <col min="13833" max="13833" width="13" style="6" customWidth="1"/>
    <col min="13834" max="13835" width="12.85546875" style="6" customWidth="1"/>
    <col min="13836" max="13836" width="12.42578125" style="6" customWidth="1"/>
    <col min="13837" max="14081" width="9" style="6"/>
    <col min="14082" max="14082" width="13.42578125" style="6" customWidth="1"/>
    <col min="14083" max="14083" width="7.7109375" style="6" customWidth="1"/>
    <col min="14084" max="14084" width="9" style="6" customWidth="1"/>
    <col min="14085" max="14085" width="0" style="6" hidden="1" customWidth="1"/>
    <col min="14086" max="14086" width="8.7109375" style="6" customWidth="1"/>
    <col min="14087" max="14087" width="23.5703125" style="6" customWidth="1"/>
    <col min="14088" max="14088" width="10.28515625" style="6" customWidth="1"/>
    <col min="14089" max="14089" width="13" style="6" customWidth="1"/>
    <col min="14090" max="14091" width="12.85546875" style="6" customWidth="1"/>
    <col min="14092" max="14092" width="12.42578125" style="6" customWidth="1"/>
    <col min="14093" max="14337" width="9" style="6"/>
    <col min="14338" max="14338" width="13.42578125" style="6" customWidth="1"/>
    <col min="14339" max="14339" width="7.7109375" style="6" customWidth="1"/>
    <col min="14340" max="14340" width="9" style="6" customWidth="1"/>
    <col min="14341" max="14341" width="0" style="6" hidden="1" customWidth="1"/>
    <col min="14342" max="14342" width="8.7109375" style="6" customWidth="1"/>
    <col min="14343" max="14343" width="23.5703125" style="6" customWidth="1"/>
    <col min="14344" max="14344" width="10.28515625" style="6" customWidth="1"/>
    <col min="14345" max="14345" width="13" style="6" customWidth="1"/>
    <col min="14346" max="14347" width="12.85546875" style="6" customWidth="1"/>
    <col min="14348" max="14348" width="12.42578125" style="6" customWidth="1"/>
    <col min="14349" max="14593" width="9" style="6"/>
    <col min="14594" max="14594" width="13.42578125" style="6" customWidth="1"/>
    <col min="14595" max="14595" width="7.7109375" style="6" customWidth="1"/>
    <col min="14596" max="14596" width="9" style="6" customWidth="1"/>
    <col min="14597" max="14597" width="0" style="6" hidden="1" customWidth="1"/>
    <col min="14598" max="14598" width="8.7109375" style="6" customWidth="1"/>
    <col min="14599" max="14599" width="23.5703125" style="6" customWidth="1"/>
    <col min="14600" max="14600" width="10.28515625" style="6" customWidth="1"/>
    <col min="14601" max="14601" width="13" style="6" customWidth="1"/>
    <col min="14602" max="14603" width="12.85546875" style="6" customWidth="1"/>
    <col min="14604" max="14604" width="12.42578125" style="6" customWidth="1"/>
    <col min="14605" max="14849" width="9" style="6"/>
    <col min="14850" max="14850" width="13.42578125" style="6" customWidth="1"/>
    <col min="14851" max="14851" width="7.7109375" style="6" customWidth="1"/>
    <col min="14852" max="14852" width="9" style="6" customWidth="1"/>
    <col min="14853" max="14853" width="0" style="6" hidden="1" customWidth="1"/>
    <col min="14854" max="14854" width="8.7109375" style="6" customWidth="1"/>
    <col min="14855" max="14855" width="23.5703125" style="6" customWidth="1"/>
    <col min="14856" max="14856" width="10.28515625" style="6" customWidth="1"/>
    <col min="14857" max="14857" width="13" style="6" customWidth="1"/>
    <col min="14858" max="14859" width="12.85546875" style="6" customWidth="1"/>
    <col min="14860" max="14860" width="12.42578125" style="6" customWidth="1"/>
    <col min="14861" max="15105" width="9" style="6"/>
    <col min="15106" max="15106" width="13.42578125" style="6" customWidth="1"/>
    <col min="15107" max="15107" width="7.7109375" style="6" customWidth="1"/>
    <col min="15108" max="15108" width="9" style="6" customWidth="1"/>
    <col min="15109" max="15109" width="0" style="6" hidden="1" customWidth="1"/>
    <col min="15110" max="15110" width="8.7109375" style="6" customWidth="1"/>
    <col min="15111" max="15111" width="23.5703125" style="6" customWidth="1"/>
    <col min="15112" max="15112" width="10.28515625" style="6" customWidth="1"/>
    <col min="15113" max="15113" width="13" style="6" customWidth="1"/>
    <col min="15114" max="15115" width="12.85546875" style="6" customWidth="1"/>
    <col min="15116" max="15116" width="12.42578125" style="6" customWidth="1"/>
    <col min="15117" max="15361" width="9" style="6"/>
    <col min="15362" max="15362" width="13.42578125" style="6" customWidth="1"/>
    <col min="15363" max="15363" width="7.7109375" style="6" customWidth="1"/>
    <col min="15364" max="15364" width="9" style="6" customWidth="1"/>
    <col min="15365" max="15365" width="0" style="6" hidden="1" customWidth="1"/>
    <col min="15366" max="15366" width="8.7109375" style="6" customWidth="1"/>
    <col min="15367" max="15367" width="23.5703125" style="6" customWidth="1"/>
    <col min="15368" max="15368" width="10.28515625" style="6" customWidth="1"/>
    <col min="15369" max="15369" width="13" style="6" customWidth="1"/>
    <col min="15370" max="15371" width="12.85546875" style="6" customWidth="1"/>
    <col min="15372" max="15372" width="12.42578125" style="6" customWidth="1"/>
    <col min="15373" max="15617" width="9" style="6"/>
    <col min="15618" max="15618" width="13.42578125" style="6" customWidth="1"/>
    <col min="15619" max="15619" width="7.7109375" style="6" customWidth="1"/>
    <col min="15620" max="15620" width="9" style="6" customWidth="1"/>
    <col min="15621" max="15621" width="0" style="6" hidden="1" customWidth="1"/>
    <col min="15622" max="15622" width="8.7109375" style="6" customWidth="1"/>
    <col min="15623" max="15623" width="23.5703125" style="6" customWidth="1"/>
    <col min="15624" max="15624" width="10.28515625" style="6" customWidth="1"/>
    <col min="15625" max="15625" width="13" style="6" customWidth="1"/>
    <col min="15626" max="15627" width="12.85546875" style="6" customWidth="1"/>
    <col min="15628" max="15628" width="12.42578125" style="6" customWidth="1"/>
    <col min="15629" max="15873" width="9" style="6"/>
    <col min="15874" max="15874" width="13.42578125" style="6" customWidth="1"/>
    <col min="15875" max="15875" width="7.7109375" style="6" customWidth="1"/>
    <col min="15876" max="15876" width="9" style="6" customWidth="1"/>
    <col min="15877" max="15877" width="0" style="6" hidden="1" customWidth="1"/>
    <col min="15878" max="15878" width="8.7109375" style="6" customWidth="1"/>
    <col min="15879" max="15879" width="23.5703125" style="6" customWidth="1"/>
    <col min="15880" max="15880" width="10.28515625" style="6" customWidth="1"/>
    <col min="15881" max="15881" width="13" style="6" customWidth="1"/>
    <col min="15882" max="15883" width="12.85546875" style="6" customWidth="1"/>
    <col min="15884" max="15884" width="12.42578125" style="6" customWidth="1"/>
    <col min="15885" max="16129" width="9" style="6"/>
    <col min="16130" max="16130" width="13.42578125" style="6" customWidth="1"/>
    <col min="16131" max="16131" width="7.7109375" style="6" customWidth="1"/>
    <col min="16132" max="16132" width="9" style="6" customWidth="1"/>
    <col min="16133" max="16133" width="0" style="6" hidden="1" customWidth="1"/>
    <col min="16134" max="16134" width="8.7109375" style="6" customWidth="1"/>
    <col min="16135" max="16135" width="23.5703125" style="6" customWidth="1"/>
    <col min="16136" max="16136" width="10.28515625" style="6" customWidth="1"/>
    <col min="16137" max="16137" width="13" style="6" customWidth="1"/>
    <col min="16138" max="16139" width="12.85546875" style="6" customWidth="1"/>
    <col min="16140" max="16140" width="12.42578125" style="6" customWidth="1"/>
    <col min="16141" max="16384" width="9" style="6"/>
  </cols>
  <sheetData>
    <row r="1" spans="1:12">
      <c r="A1" s="1"/>
      <c r="B1" s="2"/>
      <c r="C1" s="3"/>
      <c r="D1" s="3"/>
      <c r="E1" s="1"/>
      <c r="F1" s="3"/>
      <c r="G1" s="3"/>
      <c r="H1" s="3"/>
      <c r="I1" s="3"/>
      <c r="J1" s="3"/>
      <c r="K1" s="3"/>
      <c r="L1" s="3"/>
    </row>
    <row r="2" spans="1:12" ht="23.25">
      <c r="A2" s="7"/>
      <c r="B2" s="8"/>
      <c r="C2" s="2"/>
      <c r="D2" s="2"/>
      <c r="E2" s="2"/>
      <c r="F2" s="3"/>
      <c r="G2" s="4"/>
      <c r="H2" s="3"/>
      <c r="I2" s="1"/>
      <c r="J2" s="3"/>
      <c r="L2" s="320"/>
    </row>
    <row r="3" spans="1:12" ht="45" customHeight="1">
      <c r="A3" s="7"/>
      <c r="B3" s="8"/>
      <c r="C3" s="318"/>
      <c r="D3" s="318"/>
      <c r="E3" s="314"/>
      <c r="F3" s="314"/>
      <c r="G3" s="314"/>
      <c r="H3" s="314"/>
      <c r="I3" s="314"/>
      <c r="J3" s="314"/>
      <c r="L3" s="23"/>
    </row>
    <row r="4" spans="1:12" ht="21" customHeight="1">
      <c r="A4" s="7"/>
      <c r="B4" s="8"/>
      <c r="C4" s="12"/>
      <c r="D4" s="12"/>
      <c r="E4" s="323" t="s">
        <v>0</v>
      </c>
      <c r="F4" s="321"/>
      <c r="G4" s="321"/>
      <c r="H4" s="321"/>
      <c r="I4" s="321"/>
      <c r="J4" s="321"/>
      <c r="K4" s="15"/>
      <c r="L4" s="23"/>
    </row>
    <row r="5" spans="1:12" ht="20.25" customHeight="1">
      <c r="A5" s="7"/>
      <c r="B5" s="8" t="s">
        <v>19</v>
      </c>
      <c r="C5" s="16"/>
      <c r="D5" s="16"/>
      <c r="F5" s="322"/>
      <c r="G5" s="18" t="s">
        <v>20</v>
      </c>
      <c r="H5" s="322"/>
      <c r="I5" s="322"/>
      <c r="J5" s="322"/>
      <c r="K5" s="15"/>
      <c r="L5" s="23"/>
    </row>
    <row r="6" spans="1:12" ht="15.75">
      <c r="A6" s="7"/>
      <c r="B6" s="8"/>
      <c r="C6" s="21"/>
      <c r="D6" s="21"/>
      <c r="E6" s="7"/>
      <c r="F6" s="21"/>
      <c r="G6" s="21"/>
      <c r="H6" s="193" t="str">
        <f>'NE-AEC7 (DIRECTLY)'!I6</f>
        <v>Update:</v>
      </c>
      <c r="I6" s="191">
        <f>'NE-AEC7 (DIRECTLY)'!$J$6</f>
        <v>41046</v>
      </c>
      <c r="K6" s="191"/>
      <c r="L6" s="191"/>
    </row>
    <row r="7" spans="1:12" s="58" customFormat="1" ht="39.75" customHeight="1">
      <c r="A7" s="26" t="s">
        <v>21</v>
      </c>
      <c r="B7" s="433" t="s">
        <v>22</v>
      </c>
      <c r="C7" s="27" t="s">
        <v>23</v>
      </c>
      <c r="D7" s="27" t="s">
        <v>5</v>
      </c>
      <c r="E7" s="26" t="s">
        <v>3</v>
      </c>
      <c r="F7" s="26" t="s">
        <v>5</v>
      </c>
      <c r="G7" s="324" t="s">
        <v>11</v>
      </c>
      <c r="H7" s="324" t="s">
        <v>7</v>
      </c>
      <c r="I7" s="324" t="s">
        <v>8</v>
      </c>
      <c r="J7" s="324" t="s">
        <v>9</v>
      </c>
      <c r="K7" s="324" t="s">
        <v>10</v>
      </c>
      <c r="L7" s="324" t="s">
        <v>6</v>
      </c>
    </row>
    <row r="8" spans="1:12" s="60" customFormat="1" ht="15" hidden="1" customHeight="1">
      <c r="A8" s="325"/>
      <c r="B8" s="50"/>
      <c r="C8" s="51"/>
      <c r="D8" s="49"/>
      <c r="E8" s="503" t="s">
        <v>356</v>
      </c>
      <c r="F8" s="506">
        <v>40973</v>
      </c>
      <c r="G8" s="500">
        <f>F8+21</f>
        <v>40994</v>
      </c>
      <c r="H8" s="500">
        <f>G8+2</f>
        <v>40996</v>
      </c>
      <c r="I8" s="500">
        <f>H8+2</f>
        <v>40998</v>
      </c>
      <c r="J8" s="500">
        <f>I8+2</f>
        <v>41000</v>
      </c>
      <c r="K8" s="500">
        <f>J8+1</f>
        <v>41001</v>
      </c>
      <c r="L8" s="500">
        <f>K8+1</f>
        <v>41002</v>
      </c>
    </row>
    <row r="9" spans="1:12" s="60" customFormat="1" ht="18.75" hidden="1" customHeight="1">
      <c r="A9" s="326" t="s">
        <v>27</v>
      </c>
      <c r="B9" s="330">
        <v>82</v>
      </c>
      <c r="C9" s="52">
        <v>40962</v>
      </c>
      <c r="D9" s="53">
        <f>C9+3</f>
        <v>40965</v>
      </c>
      <c r="E9" s="504"/>
      <c r="F9" s="507"/>
      <c r="G9" s="501"/>
      <c r="H9" s="501"/>
      <c r="I9" s="501"/>
      <c r="J9" s="501"/>
      <c r="K9" s="501"/>
      <c r="L9" s="501"/>
    </row>
    <row r="10" spans="1:12" s="58" customFormat="1" ht="15" hidden="1" customHeight="1">
      <c r="A10" s="331" t="s">
        <v>354</v>
      </c>
      <c r="B10" s="61">
        <v>405</v>
      </c>
      <c r="C10" s="52">
        <v>40965</v>
      </c>
      <c r="D10" s="53">
        <f>C10+3</f>
        <v>40968</v>
      </c>
      <c r="E10" s="504"/>
      <c r="F10" s="507"/>
      <c r="G10" s="501"/>
      <c r="H10" s="501"/>
      <c r="I10" s="501"/>
      <c r="J10" s="501"/>
      <c r="K10" s="501"/>
      <c r="L10" s="501"/>
    </row>
    <row r="11" spans="1:12" s="60" customFormat="1" ht="11.25" hidden="1" customHeight="1">
      <c r="A11" s="327"/>
      <c r="B11" s="55"/>
      <c r="C11" s="56"/>
      <c r="D11" s="57"/>
      <c r="E11" s="505"/>
      <c r="F11" s="508"/>
      <c r="G11" s="502"/>
      <c r="H11" s="502"/>
      <c r="I11" s="502"/>
      <c r="J11" s="502"/>
      <c r="K11" s="502"/>
      <c r="L11" s="502"/>
    </row>
    <row r="12" spans="1:12" s="60" customFormat="1" ht="15" hidden="1" customHeight="1">
      <c r="A12" s="325"/>
      <c r="B12" s="50"/>
      <c r="C12" s="51"/>
      <c r="D12" s="49"/>
      <c r="E12" s="503" t="s">
        <v>31</v>
      </c>
      <c r="F12" s="506">
        <f>F8+7</f>
        <v>40980</v>
      </c>
      <c r="G12" s="500">
        <f>F12+21</f>
        <v>41001</v>
      </c>
      <c r="H12" s="500">
        <f>G12+2</f>
        <v>41003</v>
      </c>
      <c r="I12" s="500">
        <f>H12+2</f>
        <v>41005</v>
      </c>
      <c r="J12" s="500">
        <f>I12+2</f>
        <v>41007</v>
      </c>
      <c r="K12" s="500">
        <f>J12+1</f>
        <v>41008</v>
      </c>
      <c r="L12" s="500">
        <f>K12+1</f>
        <v>41009</v>
      </c>
    </row>
    <row r="13" spans="1:12" s="60" customFormat="1" ht="18.75" hidden="1" customHeight="1">
      <c r="A13" s="326" t="str">
        <f>A9</f>
        <v>SARA</v>
      </c>
      <c r="B13" s="330">
        <f>B9+1</f>
        <v>83</v>
      </c>
      <c r="C13" s="52">
        <f>C9+7</f>
        <v>40969</v>
      </c>
      <c r="D13" s="53">
        <f>C13+3</f>
        <v>40972</v>
      </c>
      <c r="E13" s="504"/>
      <c r="F13" s="507"/>
      <c r="G13" s="501"/>
      <c r="H13" s="501"/>
      <c r="I13" s="501"/>
      <c r="J13" s="501"/>
      <c r="K13" s="501"/>
      <c r="L13" s="501"/>
    </row>
    <row r="14" spans="1:12" s="58" customFormat="1" ht="14.25" hidden="1" customHeight="1">
      <c r="A14" s="326" t="str">
        <f>A10</f>
        <v>SIMA SAPPHIRE</v>
      </c>
      <c r="B14" s="61">
        <f>B10+1</f>
        <v>406</v>
      </c>
      <c r="C14" s="52">
        <f>C10+7</f>
        <v>40972</v>
      </c>
      <c r="D14" s="53">
        <f>C14+3</f>
        <v>40975</v>
      </c>
      <c r="E14" s="504"/>
      <c r="F14" s="507"/>
      <c r="G14" s="501"/>
      <c r="H14" s="501"/>
      <c r="I14" s="501"/>
      <c r="J14" s="501"/>
      <c r="K14" s="501"/>
      <c r="L14" s="501"/>
    </row>
    <row r="15" spans="1:12" s="58" customFormat="1" ht="11.25" hidden="1" customHeight="1">
      <c r="A15" s="327"/>
      <c r="B15" s="55"/>
      <c r="C15" s="56"/>
      <c r="D15" s="57"/>
      <c r="E15" s="505"/>
      <c r="F15" s="508"/>
      <c r="G15" s="502"/>
      <c r="H15" s="502"/>
      <c r="I15" s="502"/>
      <c r="J15" s="502"/>
      <c r="K15" s="502"/>
      <c r="L15" s="502"/>
    </row>
    <row r="16" spans="1:12" s="60" customFormat="1" ht="15" hidden="1" customHeight="1">
      <c r="A16" s="325"/>
      <c r="B16" s="50"/>
      <c r="C16" s="51"/>
      <c r="D16" s="49"/>
      <c r="E16" s="503" t="s">
        <v>32</v>
      </c>
      <c r="F16" s="506">
        <f>F12+7</f>
        <v>40987</v>
      </c>
      <c r="G16" s="500">
        <f>F16+21</f>
        <v>41008</v>
      </c>
      <c r="H16" s="500">
        <f>G16+2</f>
        <v>41010</v>
      </c>
      <c r="I16" s="500">
        <f>H16+2</f>
        <v>41012</v>
      </c>
      <c r="J16" s="500">
        <f>I16+2</f>
        <v>41014</v>
      </c>
      <c r="K16" s="500">
        <f>J16+1</f>
        <v>41015</v>
      </c>
      <c r="L16" s="500">
        <f>K16+1</f>
        <v>41016</v>
      </c>
    </row>
    <row r="17" spans="1:12" s="60" customFormat="1" ht="18.75" hidden="1" customHeight="1">
      <c r="A17" s="326" t="str">
        <f>A13</f>
        <v>SARA</v>
      </c>
      <c r="B17" s="330">
        <f>B13+1</f>
        <v>84</v>
      </c>
      <c r="C17" s="52">
        <f>C13+7</f>
        <v>40976</v>
      </c>
      <c r="D17" s="53">
        <f>C17+3</f>
        <v>40979</v>
      </c>
      <c r="E17" s="504"/>
      <c r="F17" s="507"/>
      <c r="G17" s="501"/>
      <c r="H17" s="501"/>
      <c r="I17" s="501"/>
      <c r="J17" s="501"/>
      <c r="K17" s="501"/>
      <c r="L17" s="501"/>
    </row>
    <row r="18" spans="1:12" s="58" customFormat="1" ht="14.25" hidden="1" customHeight="1">
      <c r="A18" s="326" t="str">
        <f>A14</f>
        <v>SIMA SAPPHIRE</v>
      </c>
      <c r="B18" s="61">
        <f>B14+1</f>
        <v>407</v>
      </c>
      <c r="C18" s="52">
        <f>C14+7</f>
        <v>40979</v>
      </c>
      <c r="D18" s="53">
        <f>C18+3</f>
        <v>40982</v>
      </c>
      <c r="E18" s="504"/>
      <c r="F18" s="507"/>
      <c r="G18" s="501"/>
      <c r="H18" s="501"/>
      <c r="I18" s="501"/>
      <c r="J18" s="501"/>
      <c r="K18" s="501"/>
      <c r="L18" s="501"/>
    </row>
    <row r="19" spans="1:12" s="58" customFormat="1" ht="11.25" hidden="1" customHeight="1">
      <c r="A19" s="327"/>
      <c r="B19" s="55"/>
      <c r="C19" s="56"/>
      <c r="D19" s="57"/>
      <c r="E19" s="505"/>
      <c r="F19" s="508"/>
      <c r="G19" s="502"/>
      <c r="H19" s="502"/>
      <c r="I19" s="502"/>
      <c r="J19" s="502"/>
      <c r="K19" s="502"/>
      <c r="L19" s="502"/>
    </row>
    <row r="20" spans="1:12" s="60" customFormat="1" ht="15" hidden="1" customHeight="1">
      <c r="A20" s="325"/>
      <c r="B20" s="50"/>
      <c r="C20" s="51"/>
      <c r="D20" s="49"/>
      <c r="E20" s="503" t="s">
        <v>349</v>
      </c>
      <c r="F20" s="506">
        <f>F16+7</f>
        <v>40994</v>
      </c>
      <c r="G20" s="500">
        <f>F20+21</f>
        <v>41015</v>
      </c>
      <c r="H20" s="500">
        <f>G20+2</f>
        <v>41017</v>
      </c>
      <c r="I20" s="500">
        <f>H20+2</f>
        <v>41019</v>
      </c>
      <c r="J20" s="500">
        <f>I20+2</f>
        <v>41021</v>
      </c>
      <c r="K20" s="500">
        <f>J20+1</f>
        <v>41022</v>
      </c>
      <c r="L20" s="500">
        <f>K20+1</f>
        <v>41023</v>
      </c>
    </row>
    <row r="21" spans="1:12" s="60" customFormat="1" ht="18.75" hidden="1" customHeight="1">
      <c r="A21" s="326" t="str">
        <f>A17</f>
        <v>SARA</v>
      </c>
      <c r="B21" s="330">
        <f>B17+1</f>
        <v>85</v>
      </c>
      <c r="C21" s="52">
        <f>C17+7</f>
        <v>40983</v>
      </c>
      <c r="D21" s="53">
        <f>C21+3</f>
        <v>40986</v>
      </c>
      <c r="E21" s="504"/>
      <c r="F21" s="507"/>
      <c r="G21" s="501"/>
      <c r="H21" s="501"/>
      <c r="I21" s="501"/>
      <c r="J21" s="501"/>
      <c r="K21" s="501"/>
      <c r="L21" s="501"/>
    </row>
    <row r="22" spans="1:12" s="58" customFormat="1" ht="14.25" hidden="1" customHeight="1">
      <c r="A22" s="326" t="str">
        <f>A18</f>
        <v>SIMA SAPPHIRE</v>
      </c>
      <c r="B22" s="54">
        <f>B18+1</f>
        <v>408</v>
      </c>
      <c r="C22" s="52">
        <f>C18+7</f>
        <v>40986</v>
      </c>
      <c r="D22" s="53">
        <f>C22+3</f>
        <v>40989</v>
      </c>
      <c r="E22" s="504"/>
      <c r="F22" s="507"/>
      <c r="G22" s="501"/>
      <c r="H22" s="501"/>
      <c r="I22" s="501"/>
      <c r="J22" s="501"/>
      <c r="K22" s="501"/>
      <c r="L22" s="501"/>
    </row>
    <row r="23" spans="1:12" s="58" customFormat="1" ht="11.25" hidden="1" customHeight="1">
      <c r="A23" s="327"/>
      <c r="B23" s="55"/>
      <c r="C23" s="56"/>
      <c r="D23" s="57"/>
      <c r="E23" s="505"/>
      <c r="F23" s="508"/>
      <c r="G23" s="502"/>
      <c r="H23" s="502"/>
      <c r="I23" s="502"/>
      <c r="J23" s="502"/>
      <c r="K23" s="502"/>
      <c r="L23" s="502"/>
    </row>
    <row r="24" spans="1:12" s="60" customFormat="1" ht="15" hidden="1" customHeight="1">
      <c r="A24" s="325"/>
      <c r="B24" s="50"/>
      <c r="C24" s="51"/>
      <c r="D24" s="49"/>
      <c r="E24" s="503" t="s">
        <v>350</v>
      </c>
      <c r="F24" s="506">
        <f>F20+7</f>
        <v>41001</v>
      </c>
      <c r="G24" s="500">
        <f>F24+21</f>
        <v>41022</v>
      </c>
      <c r="H24" s="500">
        <f>G24+2</f>
        <v>41024</v>
      </c>
      <c r="I24" s="500">
        <f>H24+2</f>
        <v>41026</v>
      </c>
      <c r="J24" s="500">
        <f>I24+2</f>
        <v>41028</v>
      </c>
      <c r="K24" s="500">
        <f>J24+1</f>
        <v>41029</v>
      </c>
      <c r="L24" s="500">
        <f>K24+1</f>
        <v>41030</v>
      </c>
    </row>
    <row r="25" spans="1:12" s="60" customFormat="1" ht="18.75" hidden="1" customHeight="1">
      <c r="A25" s="326" t="str">
        <f>A21</f>
        <v>SARA</v>
      </c>
      <c r="B25" s="330">
        <f>B21+1</f>
        <v>86</v>
      </c>
      <c r="C25" s="52">
        <f>C21+7</f>
        <v>40990</v>
      </c>
      <c r="D25" s="53">
        <f>C25+3</f>
        <v>40993</v>
      </c>
      <c r="E25" s="504"/>
      <c r="F25" s="507"/>
      <c r="G25" s="501"/>
      <c r="H25" s="501"/>
      <c r="I25" s="501"/>
      <c r="J25" s="501"/>
      <c r="K25" s="501"/>
      <c r="L25" s="501"/>
    </row>
    <row r="26" spans="1:12" s="58" customFormat="1" ht="14.25" hidden="1" customHeight="1">
      <c r="A26" s="326" t="str">
        <f>A22</f>
        <v>SIMA SAPPHIRE</v>
      </c>
      <c r="B26" s="54">
        <f>B22+1</f>
        <v>409</v>
      </c>
      <c r="C26" s="52">
        <f>C22+7</f>
        <v>40993</v>
      </c>
      <c r="D26" s="53">
        <f>C26+3</f>
        <v>40996</v>
      </c>
      <c r="E26" s="504"/>
      <c r="F26" s="507"/>
      <c r="G26" s="501"/>
      <c r="H26" s="501"/>
      <c r="I26" s="501"/>
      <c r="J26" s="501"/>
      <c r="K26" s="501"/>
      <c r="L26" s="501"/>
    </row>
    <row r="27" spans="1:12" s="58" customFormat="1" ht="11.25" hidden="1" customHeight="1">
      <c r="A27" s="327"/>
      <c r="B27" s="55"/>
      <c r="C27" s="56"/>
      <c r="D27" s="57"/>
      <c r="E27" s="505"/>
      <c r="F27" s="508"/>
      <c r="G27" s="502"/>
      <c r="H27" s="502"/>
      <c r="I27" s="502"/>
      <c r="J27" s="502"/>
      <c r="K27" s="502"/>
      <c r="L27" s="502"/>
    </row>
    <row r="28" spans="1:12" s="60" customFormat="1" ht="15" hidden="1" customHeight="1">
      <c r="A28" s="325"/>
      <c r="B28" s="50"/>
      <c r="C28" s="51"/>
      <c r="D28" s="49"/>
      <c r="E28" s="503" t="s">
        <v>351</v>
      </c>
      <c r="F28" s="506">
        <f>F24+7</f>
        <v>41008</v>
      </c>
      <c r="G28" s="500">
        <f>F28+21</f>
        <v>41029</v>
      </c>
      <c r="H28" s="500">
        <f>G28+2</f>
        <v>41031</v>
      </c>
      <c r="I28" s="500">
        <f>H28+2</f>
        <v>41033</v>
      </c>
      <c r="J28" s="500">
        <f>I28+2</f>
        <v>41035</v>
      </c>
      <c r="K28" s="500">
        <f>J28+1</f>
        <v>41036</v>
      </c>
      <c r="L28" s="500">
        <f>K28+1</f>
        <v>41037</v>
      </c>
    </row>
    <row r="29" spans="1:12" s="60" customFormat="1" ht="18.75" hidden="1" customHeight="1">
      <c r="A29" s="326" t="str">
        <f>A25</f>
        <v>SARA</v>
      </c>
      <c r="B29" s="330">
        <f>B25+1</f>
        <v>87</v>
      </c>
      <c r="C29" s="52">
        <f>C25+7</f>
        <v>40997</v>
      </c>
      <c r="D29" s="53">
        <f>C29+3</f>
        <v>41000</v>
      </c>
      <c r="E29" s="504"/>
      <c r="F29" s="507"/>
      <c r="G29" s="501"/>
      <c r="H29" s="501"/>
      <c r="I29" s="501"/>
      <c r="J29" s="501"/>
      <c r="K29" s="501"/>
      <c r="L29" s="501"/>
    </row>
    <row r="30" spans="1:12" s="58" customFormat="1" ht="14.25" hidden="1" customHeight="1">
      <c r="A30" s="326" t="str">
        <f>A26</f>
        <v>SIMA SAPPHIRE</v>
      </c>
      <c r="B30" s="54">
        <f>B26+1</f>
        <v>410</v>
      </c>
      <c r="C30" s="52">
        <f>C26+7</f>
        <v>41000</v>
      </c>
      <c r="D30" s="53">
        <f>C30+3</f>
        <v>41003</v>
      </c>
      <c r="E30" s="504"/>
      <c r="F30" s="507"/>
      <c r="G30" s="501"/>
      <c r="H30" s="501"/>
      <c r="I30" s="501"/>
      <c r="J30" s="501"/>
      <c r="K30" s="501"/>
      <c r="L30" s="501"/>
    </row>
    <row r="31" spans="1:12" s="58" customFormat="1" ht="11.25" hidden="1" customHeight="1">
      <c r="A31" s="327"/>
      <c r="B31" s="55"/>
      <c r="C31" s="56"/>
      <c r="D31" s="57"/>
      <c r="E31" s="505"/>
      <c r="F31" s="508"/>
      <c r="G31" s="502"/>
      <c r="H31" s="502"/>
      <c r="I31" s="502"/>
      <c r="J31" s="502"/>
      <c r="K31" s="502"/>
      <c r="L31" s="502"/>
    </row>
    <row r="32" spans="1:12" s="60" customFormat="1" ht="15" hidden="1" customHeight="1">
      <c r="A32" s="325"/>
      <c r="B32" s="50"/>
      <c r="C32" s="51"/>
      <c r="D32" s="49"/>
      <c r="E32" s="503" t="s">
        <v>372</v>
      </c>
      <c r="F32" s="506">
        <f>F28+7</f>
        <v>41015</v>
      </c>
      <c r="G32" s="500">
        <f>F32+20</f>
        <v>41035</v>
      </c>
      <c r="H32" s="500">
        <f>G32+3</f>
        <v>41038</v>
      </c>
      <c r="I32" s="500">
        <f>H32+2</f>
        <v>41040</v>
      </c>
      <c r="J32" s="500">
        <f>I32+2</f>
        <v>41042</v>
      </c>
      <c r="K32" s="500">
        <f>J32+1</f>
        <v>41043</v>
      </c>
      <c r="L32" s="500">
        <f>K32+1</f>
        <v>41044</v>
      </c>
    </row>
    <row r="33" spans="1:12" s="60" customFormat="1" ht="18.75" hidden="1" customHeight="1">
      <c r="A33" s="326" t="s">
        <v>387</v>
      </c>
      <c r="B33" s="338">
        <v>52</v>
      </c>
      <c r="C33" s="52">
        <v>41005</v>
      </c>
      <c r="D33" s="53">
        <f>C33+3</f>
        <v>41008</v>
      </c>
      <c r="E33" s="504"/>
      <c r="F33" s="507"/>
      <c r="G33" s="501"/>
      <c r="H33" s="501"/>
      <c r="I33" s="501"/>
      <c r="J33" s="501"/>
      <c r="K33" s="501"/>
      <c r="L33" s="501"/>
    </row>
    <row r="34" spans="1:12" s="58" customFormat="1" ht="14.25" hidden="1" customHeight="1">
      <c r="A34" s="326" t="str">
        <f>A30</f>
        <v>SIMA SAPPHIRE</v>
      </c>
      <c r="B34" s="360">
        <f>B30+1</f>
        <v>411</v>
      </c>
      <c r="C34" s="52">
        <f>C30+7</f>
        <v>41007</v>
      </c>
      <c r="D34" s="53">
        <f>C34+3</f>
        <v>41010</v>
      </c>
      <c r="E34" s="504"/>
      <c r="F34" s="507"/>
      <c r="G34" s="501"/>
      <c r="H34" s="501"/>
      <c r="I34" s="501"/>
      <c r="J34" s="501"/>
      <c r="K34" s="501"/>
      <c r="L34" s="501"/>
    </row>
    <row r="35" spans="1:12" s="58" customFormat="1" ht="11.25" hidden="1" customHeight="1">
      <c r="A35" s="327"/>
      <c r="B35" s="55"/>
      <c r="C35" s="56"/>
      <c r="D35" s="57"/>
      <c r="E35" s="505"/>
      <c r="F35" s="508"/>
      <c r="G35" s="502"/>
      <c r="H35" s="502"/>
      <c r="I35" s="502"/>
      <c r="J35" s="502"/>
      <c r="K35" s="502"/>
      <c r="L35" s="502"/>
    </row>
    <row r="36" spans="1:12" s="60" customFormat="1" ht="15" hidden="1" customHeight="1">
      <c r="A36" s="325"/>
      <c r="B36" s="50"/>
      <c r="C36" s="51"/>
      <c r="D36" s="49"/>
      <c r="E36" s="503" t="s">
        <v>373</v>
      </c>
      <c r="F36" s="506">
        <f>F32+9</f>
        <v>41024</v>
      </c>
      <c r="G36" s="500">
        <f>F36+19</f>
        <v>41043</v>
      </c>
      <c r="H36" s="500">
        <f>G36+2</f>
        <v>41045</v>
      </c>
      <c r="I36" s="500">
        <f>H36+2</f>
        <v>41047</v>
      </c>
      <c r="J36" s="500">
        <f>I36+2</f>
        <v>41049</v>
      </c>
      <c r="K36" s="500">
        <f>J36+1</f>
        <v>41050</v>
      </c>
      <c r="L36" s="500">
        <f>K36+1</f>
        <v>41051</v>
      </c>
    </row>
    <row r="37" spans="1:12" s="60" customFormat="1" ht="18.75" hidden="1" customHeight="1">
      <c r="A37" s="326" t="s">
        <v>388</v>
      </c>
      <c r="B37" s="339">
        <v>60</v>
      </c>
      <c r="C37" s="52">
        <f>C33+7</f>
        <v>41012</v>
      </c>
      <c r="D37" s="53">
        <f>C37+3</f>
        <v>41015</v>
      </c>
      <c r="E37" s="504"/>
      <c r="F37" s="507"/>
      <c r="G37" s="501"/>
      <c r="H37" s="501"/>
      <c r="I37" s="501"/>
      <c r="J37" s="501"/>
      <c r="K37" s="501"/>
      <c r="L37" s="501"/>
    </row>
    <row r="38" spans="1:12" s="58" customFormat="1" ht="14.25" hidden="1" customHeight="1">
      <c r="A38" s="326" t="str">
        <f>A34</f>
        <v>SIMA SAPPHIRE</v>
      </c>
      <c r="B38" s="360">
        <f>B34+1</f>
        <v>412</v>
      </c>
      <c r="C38" s="52">
        <f>C34+7</f>
        <v>41014</v>
      </c>
      <c r="D38" s="53">
        <f>C38+3</f>
        <v>41017</v>
      </c>
      <c r="E38" s="504"/>
      <c r="F38" s="507"/>
      <c r="G38" s="501"/>
      <c r="H38" s="501"/>
      <c r="I38" s="501"/>
      <c r="J38" s="501"/>
      <c r="K38" s="501"/>
      <c r="L38" s="501"/>
    </row>
    <row r="39" spans="1:12" s="58" customFormat="1" ht="11.25" hidden="1" customHeight="1">
      <c r="A39" s="327"/>
      <c r="B39" s="55"/>
      <c r="C39" s="56"/>
      <c r="D39" s="57"/>
      <c r="E39" s="505"/>
      <c r="F39" s="508"/>
      <c r="G39" s="502"/>
      <c r="H39" s="502"/>
      <c r="I39" s="502"/>
      <c r="J39" s="502"/>
      <c r="K39" s="502"/>
      <c r="L39" s="502"/>
    </row>
    <row r="40" spans="1:12" s="60" customFormat="1" ht="15" hidden="1" customHeight="1">
      <c r="A40" s="325"/>
      <c r="B40" s="50"/>
      <c r="C40" s="51"/>
      <c r="D40" s="49"/>
      <c r="E40" s="503" t="s">
        <v>423</v>
      </c>
      <c r="F40" s="506">
        <f>F36+5</f>
        <v>41029</v>
      </c>
      <c r="G40" s="500">
        <f>F40+21</f>
        <v>41050</v>
      </c>
      <c r="H40" s="500">
        <f>G40+2</f>
        <v>41052</v>
      </c>
      <c r="I40" s="500">
        <f>H40+2</f>
        <v>41054</v>
      </c>
      <c r="J40" s="500">
        <f>I40+2</f>
        <v>41056</v>
      </c>
      <c r="K40" s="500">
        <f>J40+1</f>
        <v>41057</v>
      </c>
      <c r="L40" s="500">
        <f>K40+1</f>
        <v>41058</v>
      </c>
    </row>
    <row r="41" spans="1:12" s="60" customFormat="1" ht="18.75" hidden="1" customHeight="1">
      <c r="A41" s="326" t="str">
        <f>A33</f>
        <v>CAPE FRIO</v>
      </c>
      <c r="B41" s="338">
        <f>B33+1</f>
        <v>53</v>
      </c>
      <c r="C41" s="52">
        <f>C37+7</f>
        <v>41019</v>
      </c>
      <c r="D41" s="53">
        <f>C41+3</f>
        <v>41022</v>
      </c>
      <c r="E41" s="504"/>
      <c r="F41" s="507"/>
      <c r="G41" s="501"/>
      <c r="H41" s="501"/>
      <c r="I41" s="501"/>
      <c r="J41" s="501"/>
      <c r="K41" s="501"/>
      <c r="L41" s="501"/>
    </row>
    <row r="42" spans="1:12" s="58" customFormat="1" ht="14.25" hidden="1" customHeight="1">
      <c r="A42" s="326" t="str">
        <f>A38</f>
        <v>SIMA SAPPHIRE</v>
      </c>
      <c r="B42" s="360">
        <f>B38+1</f>
        <v>413</v>
      </c>
      <c r="C42" s="52">
        <f>C38+7</f>
        <v>41021</v>
      </c>
      <c r="D42" s="53">
        <f>C42+3</f>
        <v>41024</v>
      </c>
      <c r="E42" s="504"/>
      <c r="F42" s="507"/>
      <c r="G42" s="501"/>
      <c r="H42" s="501"/>
      <c r="I42" s="501"/>
      <c r="J42" s="501"/>
      <c r="K42" s="501"/>
      <c r="L42" s="501"/>
    </row>
    <row r="43" spans="1:12" s="58" customFormat="1" ht="11.25" hidden="1" customHeight="1">
      <c r="A43" s="327"/>
      <c r="B43" s="55"/>
      <c r="C43" s="56"/>
      <c r="D43" s="57"/>
      <c r="E43" s="505"/>
      <c r="F43" s="508"/>
      <c r="G43" s="502"/>
      <c r="H43" s="502"/>
      <c r="I43" s="502"/>
      <c r="J43" s="502"/>
      <c r="K43" s="502"/>
      <c r="L43" s="502"/>
    </row>
    <row r="44" spans="1:12" s="60" customFormat="1" ht="15" hidden="1" customHeight="1">
      <c r="A44" s="325"/>
      <c r="B44" s="50"/>
      <c r="C44" s="51"/>
      <c r="D44" s="49"/>
      <c r="E44" s="503" t="s">
        <v>374</v>
      </c>
      <c r="F44" s="506">
        <f>F40+7</f>
        <v>41036</v>
      </c>
      <c r="G44" s="500">
        <f>F44+21</f>
        <v>41057</v>
      </c>
      <c r="H44" s="500">
        <f>G44+2</f>
        <v>41059</v>
      </c>
      <c r="I44" s="500">
        <f>H44+2</f>
        <v>41061</v>
      </c>
      <c r="J44" s="500">
        <f>I44+2</f>
        <v>41063</v>
      </c>
      <c r="K44" s="500">
        <f>J44+1</f>
        <v>41064</v>
      </c>
      <c r="L44" s="500">
        <f>K44+1</f>
        <v>41065</v>
      </c>
    </row>
    <row r="45" spans="1:12" s="60" customFormat="1" ht="18.75" hidden="1" customHeight="1">
      <c r="A45" s="326" t="str">
        <f>A37</f>
        <v>PAC ANTLIA</v>
      </c>
      <c r="B45" s="339">
        <f>B37+1</f>
        <v>61</v>
      </c>
      <c r="C45" s="52">
        <f>C41+7</f>
        <v>41026</v>
      </c>
      <c r="D45" s="53">
        <f>C45+3</f>
        <v>41029</v>
      </c>
      <c r="E45" s="504"/>
      <c r="F45" s="507"/>
      <c r="G45" s="501"/>
      <c r="H45" s="501"/>
      <c r="I45" s="501"/>
      <c r="J45" s="501"/>
      <c r="K45" s="501"/>
      <c r="L45" s="501"/>
    </row>
    <row r="46" spans="1:12" s="58" customFormat="1" ht="14.25" hidden="1" customHeight="1">
      <c r="A46" s="326" t="str">
        <f>A42</f>
        <v>SIMA SAPPHIRE</v>
      </c>
      <c r="B46" s="360">
        <f>B42+1</f>
        <v>414</v>
      </c>
      <c r="C46" s="52">
        <f>C42+7</f>
        <v>41028</v>
      </c>
      <c r="D46" s="53">
        <f>C46+3</f>
        <v>41031</v>
      </c>
      <c r="E46" s="504"/>
      <c r="F46" s="507"/>
      <c r="G46" s="501"/>
      <c r="H46" s="501"/>
      <c r="I46" s="501"/>
      <c r="J46" s="501"/>
      <c r="K46" s="501"/>
      <c r="L46" s="501"/>
    </row>
    <row r="47" spans="1:12" s="58" customFormat="1" ht="11.25" hidden="1" customHeight="1">
      <c r="A47" s="327"/>
      <c r="B47" s="55"/>
      <c r="C47" s="56"/>
      <c r="D47" s="57"/>
      <c r="E47" s="505"/>
      <c r="F47" s="508"/>
      <c r="G47" s="502"/>
      <c r="H47" s="502"/>
      <c r="I47" s="502"/>
      <c r="J47" s="502"/>
      <c r="K47" s="502"/>
      <c r="L47" s="502"/>
    </row>
    <row r="48" spans="1:12" s="60" customFormat="1" ht="15" customHeight="1">
      <c r="A48" s="325"/>
      <c r="B48" s="50"/>
      <c r="C48" s="51"/>
      <c r="D48" s="49"/>
      <c r="E48" s="503" t="s">
        <v>375</v>
      </c>
      <c r="F48" s="506">
        <f>F44+9</f>
        <v>41045</v>
      </c>
      <c r="G48" s="500">
        <f>F48+21</f>
        <v>41066</v>
      </c>
      <c r="H48" s="500">
        <f>G48+3</f>
        <v>41069</v>
      </c>
      <c r="I48" s="500">
        <f>H48+1</f>
        <v>41070</v>
      </c>
      <c r="J48" s="500">
        <f>I48+2</f>
        <v>41072</v>
      </c>
      <c r="K48" s="500">
        <f>J48+1</f>
        <v>41073</v>
      </c>
      <c r="L48" s="500">
        <f>K48+1</f>
        <v>41074</v>
      </c>
    </row>
    <row r="49" spans="1:12" s="60" customFormat="1" ht="18.75" customHeight="1">
      <c r="A49" s="326" t="str">
        <f>A41</f>
        <v>CAPE FRIO</v>
      </c>
      <c r="B49" s="338">
        <f>B41+1</f>
        <v>54</v>
      </c>
      <c r="C49" s="52">
        <f>C45+7</f>
        <v>41033</v>
      </c>
      <c r="D49" s="53">
        <f>C49+3</f>
        <v>41036</v>
      </c>
      <c r="E49" s="504"/>
      <c r="F49" s="507"/>
      <c r="G49" s="501"/>
      <c r="H49" s="501"/>
      <c r="I49" s="501"/>
      <c r="J49" s="501"/>
      <c r="K49" s="501"/>
      <c r="L49" s="501"/>
    </row>
    <row r="50" spans="1:12" s="58" customFormat="1" ht="14.25" customHeight="1">
      <c r="A50" s="326" t="str">
        <f>A46</f>
        <v>SIMA SAPPHIRE</v>
      </c>
      <c r="B50" s="360">
        <f>B46+1</f>
        <v>415</v>
      </c>
      <c r="C50" s="52">
        <f>C46+7</f>
        <v>41035</v>
      </c>
      <c r="D50" s="53">
        <f>C50+3</f>
        <v>41038</v>
      </c>
      <c r="E50" s="504"/>
      <c r="F50" s="507"/>
      <c r="G50" s="501"/>
      <c r="H50" s="501"/>
      <c r="I50" s="501"/>
      <c r="J50" s="501"/>
      <c r="K50" s="501"/>
      <c r="L50" s="501"/>
    </row>
    <row r="51" spans="1:12" s="58" customFormat="1" ht="11.25" customHeight="1">
      <c r="A51" s="327"/>
      <c r="B51" s="55"/>
      <c r="C51" s="56"/>
      <c r="D51" s="57"/>
      <c r="E51" s="505"/>
      <c r="F51" s="508"/>
      <c r="G51" s="502"/>
      <c r="H51" s="502"/>
      <c r="I51" s="502"/>
      <c r="J51" s="502"/>
      <c r="K51" s="502"/>
      <c r="L51" s="502"/>
    </row>
    <row r="52" spans="1:12" s="60" customFormat="1" ht="15" customHeight="1">
      <c r="A52" s="325"/>
      <c r="B52" s="50"/>
      <c r="C52" s="51"/>
      <c r="D52" s="49"/>
      <c r="E52" s="503" t="s">
        <v>389</v>
      </c>
      <c r="F52" s="506">
        <f>F48+5</f>
        <v>41050</v>
      </c>
      <c r="G52" s="500">
        <f>F52+21</f>
        <v>41071</v>
      </c>
      <c r="H52" s="500">
        <f>G52+2</f>
        <v>41073</v>
      </c>
      <c r="I52" s="500">
        <f>H52+2</f>
        <v>41075</v>
      </c>
      <c r="J52" s="500">
        <f>I52+2</f>
        <v>41077</v>
      </c>
      <c r="K52" s="500">
        <f>J52+1</f>
        <v>41078</v>
      </c>
      <c r="L52" s="500">
        <f>K52+1</f>
        <v>41079</v>
      </c>
    </row>
    <row r="53" spans="1:12" s="60" customFormat="1" ht="18.75" customHeight="1">
      <c r="A53" s="326" t="str">
        <f>A45</f>
        <v>PAC ANTLIA</v>
      </c>
      <c r="B53" s="339">
        <f>B45+1</f>
        <v>62</v>
      </c>
      <c r="C53" s="52">
        <f>C49+7</f>
        <v>41040</v>
      </c>
      <c r="D53" s="53">
        <f>C53+3</f>
        <v>41043</v>
      </c>
      <c r="E53" s="504"/>
      <c r="F53" s="507"/>
      <c r="G53" s="501"/>
      <c r="H53" s="501"/>
      <c r="I53" s="501"/>
      <c r="J53" s="501"/>
      <c r="K53" s="501"/>
      <c r="L53" s="501"/>
    </row>
    <row r="54" spans="1:12" s="58" customFormat="1" ht="14.25" customHeight="1">
      <c r="A54" s="326" t="str">
        <f>A50</f>
        <v>SIMA SAPPHIRE</v>
      </c>
      <c r="B54" s="360">
        <f>B50+1</f>
        <v>416</v>
      </c>
      <c r="C54" s="52">
        <f>C50+7</f>
        <v>41042</v>
      </c>
      <c r="D54" s="53">
        <f>C54+3</f>
        <v>41045</v>
      </c>
      <c r="E54" s="504"/>
      <c r="F54" s="507"/>
      <c r="G54" s="501"/>
      <c r="H54" s="501"/>
      <c r="I54" s="501"/>
      <c r="J54" s="501"/>
      <c r="K54" s="501"/>
      <c r="L54" s="501"/>
    </row>
    <row r="55" spans="1:12" s="58" customFormat="1" ht="11.25" customHeight="1">
      <c r="A55" s="327"/>
      <c r="B55" s="55"/>
      <c r="C55" s="56"/>
      <c r="D55" s="57"/>
      <c r="E55" s="505"/>
      <c r="F55" s="508"/>
      <c r="G55" s="502"/>
      <c r="H55" s="502"/>
      <c r="I55" s="502"/>
      <c r="J55" s="502"/>
      <c r="K55" s="502"/>
      <c r="L55" s="502"/>
    </row>
    <row r="56" spans="1:12" s="60" customFormat="1" ht="15" customHeight="1">
      <c r="A56" s="325"/>
      <c r="B56" s="50"/>
      <c r="C56" s="51"/>
      <c r="D56" s="49"/>
      <c r="E56" s="503" t="s">
        <v>424</v>
      </c>
      <c r="F56" s="506">
        <f>F52+7</f>
        <v>41057</v>
      </c>
      <c r="G56" s="500">
        <f>F56+21</f>
        <v>41078</v>
      </c>
      <c r="H56" s="500">
        <f>G56+2</f>
        <v>41080</v>
      </c>
      <c r="I56" s="500">
        <f>H56+2</f>
        <v>41082</v>
      </c>
      <c r="J56" s="500">
        <f>I56+2</f>
        <v>41084</v>
      </c>
      <c r="K56" s="500">
        <f>J56+1</f>
        <v>41085</v>
      </c>
      <c r="L56" s="500">
        <f>K56+1</f>
        <v>41086</v>
      </c>
    </row>
    <row r="57" spans="1:12" s="60" customFormat="1" ht="18.75" customHeight="1">
      <c r="A57" s="326" t="str">
        <f>A49</f>
        <v>CAPE FRIO</v>
      </c>
      <c r="B57" s="338">
        <f>B49+1</f>
        <v>55</v>
      </c>
      <c r="C57" s="52">
        <f>C53+7</f>
        <v>41047</v>
      </c>
      <c r="D57" s="53">
        <f>C57+3</f>
        <v>41050</v>
      </c>
      <c r="E57" s="504"/>
      <c r="F57" s="507"/>
      <c r="G57" s="501"/>
      <c r="H57" s="501"/>
      <c r="I57" s="501"/>
      <c r="J57" s="501"/>
      <c r="K57" s="501"/>
      <c r="L57" s="501"/>
    </row>
    <row r="58" spans="1:12" s="58" customFormat="1" ht="14.25" customHeight="1">
      <c r="A58" s="326" t="str">
        <f>A54</f>
        <v>SIMA SAPPHIRE</v>
      </c>
      <c r="B58" s="360">
        <f>B54+1</f>
        <v>417</v>
      </c>
      <c r="C58" s="52">
        <f>C54+7</f>
        <v>41049</v>
      </c>
      <c r="D58" s="53">
        <f>C58+3</f>
        <v>41052</v>
      </c>
      <c r="E58" s="504"/>
      <c r="F58" s="507"/>
      <c r="G58" s="501"/>
      <c r="H58" s="501"/>
      <c r="I58" s="501"/>
      <c r="J58" s="501"/>
      <c r="K58" s="501"/>
      <c r="L58" s="501"/>
    </row>
    <row r="59" spans="1:12" s="58" customFormat="1" ht="11.25" customHeight="1">
      <c r="A59" s="327"/>
      <c r="B59" s="55"/>
      <c r="C59" s="56"/>
      <c r="D59" s="57"/>
      <c r="E59" s="505"/>
      <c r="F59" s="508"/>
      <c r="G59" s="502"/>
      <c r="H59" s="502"/>
      <c r="I59" s="502"/>
      <c r="J59" s="502"/>
      <c r="K59" s="502"/>
      <c r="L59" s="502"/>
    </row>
    <row r="60" spans="1:12" s="60" customFormat="1" ht="15" customHeight="1">
      <c r="A60" s="325"/>
      <c r="B60" s="50"/>
      <c r="C60" s="51"/>
      <c r="D60" s="49"/>
      <c r="E60" s="503" t="s">
        <v>425</v>
      </c>
      <c r="F60" s="506">
        <f>F56+7</f>
        <v>41064</v>
      </c>
      <c r="G60" s="500">
        <f>F60+21</f>
        <v>41085</v>
      </c>
      <c r="H60" s="500">
        <f>G60+2</f>
        <v>41087</v>
      </c>
      <c r="I60" s="500">
        <f>H60+2</f>
        <v>41089</v>
      </c>
      <c r="J60" s="500">
        <f>I60+2</f>
        <v>41091</v>
      </c>
      <c r="K60" s="500">
        <f>J60+1</f>
        <v>41092</v>
      </c>
      <c r="L60" s="500">
        <f>K60+1</f>
        <v>41093</v>
      </c>
    </row>
    <row r="61" spans="1:12" s="60" customFormat="1" ht="18.75" customHeight="1">
      <c r="A61" s="326" t="s">
        <v>523</v>
      </c>
      <c r="B61" s="339">
        <f>B53+2</f>
        <v>64</v>
      </c>
      <c r="C61" s="52">
        <f>C57+6</f>
        <v>41053</v>
      </c>
      <c r="D61" s="53">
        <f>C61+3</f>
        <v>41056</v>
      </c>
      <c r="E61" s="504"/>
      <c r="F61" s="507"/>
      <c r="G61" s="501"/>
      <c r="H61" s="501"/>
      <c r="I61" s="501"/>
      <c r="J61" s="501"/>
      <c r="K61" s="501"/>
      <c r="L61" s="501"/>
    </row>
    <row r="62" spans="1:12" s="58" customFormat="1" ht="14.25" customHeight="1">
      <c r="A62" s="326" t="str">
        <f>A58</f>
        <v>SIMA SAPPHIRE</v>
      </c>
      <c r="B62" s="360">
        <f>B58+1</f>
        <v>418</v>
      </c>
      <c r="C62" s="52">
        <f>C58+7</f>
        <v>41056</v>
      </c>
      <c r="D62" s="53">
        <f>C62+3</f>
        <v>41059</v>
      </c>
      <c r="E62" s="504"/>
      <c r="F62" s="507"/>
      <c r="G62" s="501"/>
      <c r="H62" s="501"/>
      <c r="I62" s="501"/>
      <c r="J62" s="501"/>
      <c r="K62" s="501"/>
      <c r="L62" s="501"/>
    </row>
    <row r="63" spans="1:12" s="58" customFormat="1" ht="11.25" customHeight="1">
      <c r="A63" s="327"/>
      <c r="B63" s="55"/>
      <c r="C63" s="56"/>
      <c r="D63" s="57"/>
      <c r="E63" s="505"/>
      <c r="F63" s="508"/>
      <c r="G63" s="502"/>
      <c r="H63" s="502"/>
      <c r="I63" s="502"/>
      <c r="J63" s="502"/>
      <c r="K63" s="502"/>
      <c r="L63" s="502"/>
    </row>
    <row r="64" spans="1:12" s="60" customFormat="1" ht="15" customHeight="1">
      <c r="A64" s="325"/>
      <c r="B64" s="50"/>
      <c r="C64" s="51"/>
      <c r="D64" s="49"/>
      <c r="E64" s="503" t="s">
        <v>446</v>
      </c>
      <c r="F64" s="506">
        <f>F60+7</f>
        <v>41071</v>
      </c>
      <c r="G64" s="500">
        <f>F64+21</f>
        <v>41092</v>
      </c>
      <c r="H64" s="500">
        <f>G64+2</f>
        <v>41094</v>
      </c>
      <c r="I64" s="500">
        <f>H64+2</f>
        <v>41096</v>
      </c>
      <c r="J64" s="500">
        <f>I64+2</f>
        <v>41098</v>
      </c>
      <c r="K64" s="500">
        <f>J64+1</f>
        <v>41099</v>
      </c>
      <c r="L64" s="500">
        <f>K64+1</f>
        <v>41100</v>
      </c>
    </row>
    <row r="65" spans="1:12" s="60" customFormat="1" ht="18.75" customHeight="1">
      <c r="A65" s="326" t="str">
        <f>A57</f>
        <v>CAPE FRIO</v>
      </c>
      <c r="B65" s="338">
        <f>B57+1</f>
        <v>56</v>
      </c>
      <c r="C65" s="52">
        <f>C61+8</f>
        <v>41061</v>
      </c>
      <c r="D65" s="53">
        <f>C65+3</f>
        <v>41064</v>
      </c>
      <c r="E65" s="504"/>
      <c r="F65" s="507"/>
      <c r="G65" s="501"/>
      <c r="H65" s="501"/>
      <c r="I65" s="501"/>
      <c r="J65" s="501"/>
      <c r="K65" s="501"/>
      <c r="L65" s="501"/>
    </row>
    <row r="66" spans="1:12" s="58" customFormat="1" ht="14.25" customHeight="1">
      <c r="A66" s="326" t="str">
        <f>A62</f>
        <v>SIMA SAPPHIRE</v>
      </c>
      <c r="B66" s="360">
        <f>B62+1</f>
        <v>419</v>
      </c>
      <c r="C66" s="52">
        <f>C62+7</f>
        <v>41063</v>
      </c>
      <c r="D66" s="53">
        <f>C66+3</f>
        <v>41066</v>
      </c>
      <c r="E66" s="504"/>
      <c r="F66" s="507"/>
      <c r="G66" s="501"/>
      <c r="H66" s="501"/>
      <c r="I66" s="501"/>
      <c r="J66" s="501"/>
      <c r="K66" s="501"/>
      <c r="L66" s="501"/>
    </row>
    <row r="67" spans="1:12" s="58" customFormat="1" ht="11.25" customHeight="1">
      <c r="A67" s="327"/>
      <c r="B67" s="55"/>
      <c r="C67" s="56"/>
      <c r="D67" s="57"/>
      <c r="E67" s="505"/>
      <c r="F67" s="508"/>
      <c r="G67" s="502"/>
      <c r="H67" s="502"/>
      <c r="I67" s="502"/>
      <c r="J67" s="502"/>
      <c r="K67" s="502"/>
      <c r="L67" s="502"/>
    </row>
    <row r="68" spans="1:12" s="60" customFormat="1" ht="15" customHeight="1">
      <c r="A68" s="325"/>
      <c r="B68" s="50"/>
      <c r="C68" s="51"/>
      <c r="D68" s="49"/>
      <c r="E68" s="503" t="s">
        <v>447</v>
      </c>
      <c r="F68" s="506">
        <f>F64+7</f>
        <v>41078</v>
      </c>
      <c r="G68" s="500">
        <f>F68+21</f>
        <v>41099</v>
      </c>
      <c r="H68" s="500">
        <f>G68+2</f>
        <v>41101</v>
      </c>
      <c r="I68" s="500">
        <f>H68+2</f>
        <v>41103</v>
      </c>
      <c r="J68" s="500">
        <f>I68+2</f>
        <v>41105</v>
      </c>
      <c r="K68" s="500">
        <f>J68+1</f>
        <v>41106</v>
      </c>
      <c r="L68" s="500">
        <f>K68+1</f>
        <v>41107</v>
      </c>
    </row>
    <row r="69" spans="1:12" s="60" customFormat="1" ht="18.75" customHeight="1">
      <c r="A69" s="326" t="str">
        <f>A53</f>
        <v>PAC ANTLIA</v>
      </c>
      <c r="B69" s="339">
        <f>B61+1</f>
        <v>65</v>
      </c>
      <c r="C69" s="52">
        <f>C65+7</f>
        <v>41068</v>
      </c>
      <c r="D69" s="53">
        <f>C69+3</f>
        <v>41071</v>
      </c>
      <c r="E69" s="504"/>
      <c r="F69" s="507"/>
      <c r="G69" s="501"/>
      <c r="H69" s="501"/>
      <c r="I69" s="501"/>
      <c r="J69" s="501"/>
      <c r="K69" s="501"/>
      <c r="L69" s="501"/>
    </row>
    <row r="70" spans="1:12" s="58" customFormat="1" ht="14.25" customHeight="1">
      <c r="A70" s="326" t="str">
        <f>A66</f>
        <v>SIMA SAPPHIRE</v>
      </c>
      <c r="B70" s="360">
        <f>B66+1</f>
        <v>420</v>
      </c>
      <c r="C70" s="52">
        <f>C66+7</f>
        <v>41070</v>
      </c>
      <c r="D70" s="53">
        <f>C70+3</f>
        <v>41073</v>
      </c>
      <c r="E70" s="504"/>
      <c r="F70" s="507"/>
      <c r="G70" s="501"/>
      <c r="H70" s="501"/>
      <c r="I70" s="501"/>
      <c r="J70" s="501"/>
      <c r="K70" s="501"/>
      <c r="L70" s="501"/>
    </row>
    <row r="71" spans="1:12" s="58" customFormat="1" ht="11.25" customHeight="1">
      <c r="A71" s="327"/>
      <c r="B71" s="55"/>
      <c r="C71" s="56"/>
      <c r="D71" s="57"/>
      <c r="E71" s="505"/>
      <c r="F71" s="508"/>
      <c r="G71" s="502"/>
      <c r="H71" s="502"/>
      <c r="I71" s="502"/>
      <c r="J71" s="502"/>
      <c r="K71" s="502"/>
      <c r="L71" s="502"/>
    </row>
    <row r="72" spans="1:12" s="60" customFormat="1" ht="15" customHeight="1">
      <c r="A72" s="325"/>
      <c r="B72" s="50"/>
      <c r="C72" s="51"/>
      <c r="D72" s="49"/>
      <c r="E72" s="503" t="s">
        <v>474</v>
      </c>
      <c r="F72" s="506">
        <f>F68+7</f>
        <v>41085</v>
      </c>
      <c r="G72" s="500">
        <f>F72+21</f>
        <v>41106</v>
      </c>
      <c r="H72" s="500">
        <f>G72+2</f>
        <v>41108</v>
      </c>
      <c r="I72" s="500">
        <f>H72+2</f>
        <v>41110</v>
      </c>
      <c r="J72" s="500">
        <f>I72+2</f>
        <v>41112</v>
      </c>
      <c r="K72" s="500">
        <f>J72+1</f>
        <v>41113</v>
      </c>
      <c r="L72" s="500">
        <f>K72+1</f>
        <v>41114</v>
      </c>
    </row>
    <row r="73" spans="1:12" s="60" customFormat="1" ht="18.75" customHeight="1">
      <c r="A73" s="326" t="str">
        <f>A65</f>
        <v>CAPE FRIO</v>
      </c>
      <c r="B73" s="338">
        <f>B65+1</f>
        <v>57</v>
      </c>
      <c r="C73" s="52">
        <f>C69+7</f>
        <v>41075</v>
      </c>
      <c r="D73" s="53">
        <f>C73+3</f>
        <v>41078</v>
      </c>
      <c r="E73" s="504"/>
      <c r="F73" s="507"/>
      <c r="G73" s="501"/>
      <c r="H73" s="501"/>
      <c r="I73" s="501"/>
      <c r="J73" s="501"/>
      <c r="K73" s="501"/>
      <c r="L73" s="501"/>
    </row>
    <row r="74" spans="1:12" s="58" customFormat="1" ht="14.25" customHeight="1">
      <c r="A74" s="326" t="str">
        <f>A70</f>
        <v>SIMA SAPPHIRE</v>
      </c>
      <c r="B74" s="360">
        <f>B70+1</f>
        <v>421</v>
      </c>
      <c r="C74" s="52">
        <f>C70+7</f>
        <v>41077</v>
      </c>
      <c r="D74" s="53">
        <f>C74+3</f>
        <v>41080</v>
      </c>
      <c r="E74" s="504"/>
      <c r="F74" s="507"/>
      <c r="G74" s="501"/>
      <c r="H74" s="501"/>
      <c r="I74" s="501"/>
      <c r="J74" s="501"/>
      <c r="K74" s="501"/>
      <c r="L74" s="501"/>
    </row>
    <row r="75" spans="1:12" s="58" customFormat="1" ht="11.25" customHeight="1">
      <c r="A75" s="327"/>
      <c r="B75" s="55"/>
      <c r="C75" s="56"/>
      <c r="D75" s="57"/>
      <c r="E75" s="505"/>
      <c r="F75" s="508"/>
      <c r="G75" s="502"/>
      <c r="H75" s="502"/>
      <c r="I75" s="502"/>
      <c r="J75" s="502"/>
      <c r="K75" s="502"/>
      <c r="L75" s="502"/>
    </row>
    <row r="76" spans="1:12" s="60" customFormat="1" ht="15" customHeight="1">
      <c r="A76" s="325"/>
      <c r="B76" s="50"/>
      <c r="C76" s="51"/>
      <c r="D76" s="49"/>
      <c r="E76" s="503" t="s">
        <v>475</v>
      </c>
      <c r="F76" s="506">
        <f>F72+7</f>
        <v>41092</v>
      </c>
      <c r="G76" s="500">
        <f>F76+21</f>
        <v>41113</v>
      </c>
      <c r="H76" s="500">
        <f>G76+2</f>
        <v>41115</v>
      </c>
      <c r="I76" s="500">
        <f>H76+2</f>
        <v>41117</v>
      </c>
      <c r="J76" s="500">
        <f>I76+2</f>
        <v>41119</v>
      </c>
      <c r="K76" s="500">
        <f>J76+1</f>
        <v>41120</v>
      </c>
      <c r="L76" s="500">
        <f>K76+1</f>
        <v>41121</v>
      </c>
    </row>
    <row r="77" spans="1:12" s="60" customFormat="1" ht="18.75" customHeight="1">
      <c r="A77" s="326" t="str">
        <f>A69</f>
        <v>PAC ANTLIA</v>
      </c>
      <c r="B77" s="339">
        <f>B69+1</f>
        <v>66</v>
      </c>
      <c r="C77" s="52">
        <f>C73+7</f>
        <v>41082</v>
      </c>
      <c r="D77" s="53">
        <f>C77+3</f>
        <v>41085</v>
      </c>
      <c r="E77" s="504"/>
      <c r="F77" s="507"/>
      <c r="G77" s="501"/>
      <c r="H77" s="501"/>
      <c r="I77" s="501"/>
      <c r="J77" s="501"/>
      <c r="K77" s="501"/>
      <c r="L77" s="501"/>
    </row>
    <row r="78" spans="1:12" s="58" customFormat="1" ht="14.25" customHeight="1">
      <c r="A78" s="326" t="str">
        <f>A74</f>
        <v>SIMA SAPPHIRE</v>
      </c>
      <c r="B78" s="360">
        <f>B74+1</f>
        <v>422</v>
      </c>
      <c r="C78" s="52">
        <f>C74+7</f>
        <v>41084</v>
      </c>
      <c r="D78" s="53">
        <f>C78+3</f>
        <v>41087</v>
      </c>
      <c r="E78" s="504"/>
      <c r="F78" s="507"/>
      <c r="G78" s="501"/>
      <c r="H78" s="501"/>
      <c r="I78" s="501"/>
      <c r="J78" s="501"/>
      <c r="K78" s="501"/>
      <c r="L78" s="501"/>
    </row>
    <row r="79" spans="1:12" s="58" customFormat="1" ht="11.25" customHeight="1">
      <c r="A79" s="327"/>
      <c r="B79" s="55"/>
      <c r="C79" s="56"/>
      <c r="D79" s="57"/>
      <c r="E79" s="505"/>
      <c r="F79" s="508"/>
      <c r="G79" s="502"/>
      <c r="H79" s="502"/>
      <c r="I79" s="502"/>
      <c r="J79" s="502"/>
      <c r="K79" s="502"/>
      <c r="L79" s="502"/>
    </row>
    <row r="80" spans="1:12" s="60" customFormat="1" ht="15" customHeight="1">
      <c r="A80" s="325"/>
      <c r="B80" s="50"/>
      <c r="C80" s="51"/>
      <c r="D80" s="49"/>
      <c r="E80" s="503" t="s">
        <v>476</v>
      </c>
      <c r="F80" s="506">
        <f>F76+7</f>
        <v>41099</v>
      </c>
      <c r="G80" s="500">
        <f>F80+21</f>
        <v>41120</v>
      </c>
      <c r="H80" s="500">
        <f>G80+2</f>
        <v>41122</v>
      </c>
      <c r="I80" s="500">
        <f>H80+2</f>
        <v>41124</v>
      </c>
      <c r="J80" s="500">
        <f>I80+2</f>
        <v>41126</v>
      </c>
      <c r="K80" s="500">
        <f>J80+1</f>
        <v>41127</v>
      </c>
      <c r="L80" s="500">
        <f>K80+1</f>
        <v>41128</v>
      </c>
    </row>
    <row r="81" spans="1:12" s="60" customFormat="1" ht="18.75" customHeight="1">
      <c r="A81" s="326" t="str">
        <f>A73</f>
        <v>CAPE FRIO</v>
      </c>
      <c r="B81" s="338">
        <f>B73+1</f>
        <v>58</v>
      </c>
      <c r="C81" s="52">
        <f>C77+7</f>
        <v>41089</v>
      </c>
      <c r="D81" s="53">
        <f>C81+3</f>
        <v>41092</v>
      </c>
      <c r="E81" s="504"/>
      <c r="F81" s="507"/>
      <c r="G81" s="501"/>
      <c r="H81" s="501"/>
      <c r="I81" s="501"/>
      <c r="J81" s="501"/>
      <c r="K81" s="501"/>
      <c r="L81" s="501"/>
    </row>
    <row r="82" spans="1:12" s="58" customFormat="1" ht="14.25" customHeight="1">
      <c r="A82" s="326" t="str">
        <f>A78</f>
        <v>SIMA SAPPHIRE</v>
      </c>
      <c r="B82" s="360">
        <f>B78+1</f>
        <v>423</v>
      </c>
      <c r="C82" s="52">
        <f>C78+7</f>
        <v>41091</v>
      </c>
      <c r="D82" s="53">
        <f>C82+3</f>
        <v>41094</v>
      </c>
      <c r="E82" s="504"/>
      <c r="F82" s="507"/>
      <c r="G82" s="501"/>
      <c r="H82" s="501"/>
      <c r="I82" s="501"/>
      <c r="J82" s="501"/>
      <c r="K82" s="501"/>
      <c r="L82" s="501"/>
    </row>
    <row r="83" spans="1:12" s="58" customFormat="1" ht="11.25" customHeight="1">
      <c r="A83" s="327"/>
      <c r="B83" s="55"/>
      <c r="C83" s="56"/>
      <c r="D83" s="57"/>
      <c r="E83" s="505"/>
      <c r="F83" s="508"/>
      <c r="G83" s="502"/>
      <c r="H83" s="502"/>
      <c r="I83" s="502"/>
      <c r="J83" s="502"/>
      <c r="K83" s="502"/>
      <c r="L83" s="502"/>
    </row>
    <row r="84" spans="1:12" s="60" customFormat="1" ht="15" customHeight="1">
      <c r="A84" s="325"/>
      <c r="B84" s="50"/>
      <c r="C84" s="51"/>
      <c r="D84" s="49"/>
      <c r="E84" s="503" t="s">
        <v>477</v>
      </c>
      <c r="F84" s="506">
        <f>F80+7</f>
        <v>41106</v>
      </c>
      <c r="G84" s="500">
        <f>F84+21</f>
        <v>41127</v>
      </c>
      <c r="H84" s="500">
        <f>G84+2</f>
        <v>41129</v>
      </c>
      <c r="I84" s="500">
        <f>H84+2</f>
        <v>41131</v>
      </c>
      <c r="J84" s="500">
        <f>I84+2</f>
        <v>41133</v>
      </c>
      <c r="K84" s="500">
        <f>J84+1</f>
        <v>41134</v>
      </c>
      <c r="L84" s="500">
        <f>K84+1</f>
        <v>41135</v>
      </c>
    </row>
    <row r="85" spans="1:12" s="60" customFormat="1" ht="18.75" customHeight="1">
      <c r="A85" s="326" t="str">
        <f>A77</f>
        <v>PAC ANTLIA</v>
      </c>
      <c r="B85" s="339">
        <f>B77+1</f>
        <v>67</v>
      </c>
      <c r="C85" s="52">
        <f>C81+7</f>
        <v>41096</v>
      </c>
      <c r="D85" s="53">
        <f>C85+3</f>
        <v>41099</v>
      </c>
      <c r="E85" s="504"/>
      <c r="F85" s="507"/>
      <c r="G85" s="501"/>
      <c r="H85" s="501"/>
      <c r="I85" s="501"/>
      <c r="J85" s="501"/>
      <c r="K85" s="501"/>
      <c r="L85" s="501"/>
    </row>
    <row r="86" spans="1:12" s="58" customFormat="1" ht="14.25" customHeight="1">
      <c r="A86" s="326" t="str">
        <f>A82</f>
        <v>SIMA SAPPHIRE</v>
      </c>
      <c r="B86" s="360">
        <f>B82+1</f>
        <v>424</v>
      </c>
      <c r="C86" s="52">
        <f>C82+7</f>
        <v>41098</v>
      </c>
      <c r="D86" s="53">
        <f>C86+3</f>
        <v>41101</v>
      </c>
      <c r="E86" s="504"/>
      <c r="F86" s="507"/>
      <c r="G86" s="501"/>
      <c r="H86" s="501"/>
      <c r="I86" s="501"/>
      <c r="J86" s="501"/>
      <c r="K86" s="501"/>
      <c r="L86" s="501"/>
    </row>
    <row r="87" spans="1:12" s="58" customFormat="1" ht="11.25" customHeight="1">
      <c r="A87" s="327"/>
      <c r="B87" s="55"/>
      <c r="C87" s="56"/>
      <c r="D87" s="57"/>
      <c r="E87" s="505"/>
      <c r="F87" s="508"/>
      <c r="G87" s="502"/>
      <c r="H87" s="502"/>
      <c r="I87" s="502"/>
      <c r="J87" s="502"/>
      <c r="K87" s="502"/>
      <c r="L87" s="502"/>
    </row>
    <row r="88" spans="1:12" customFormat="1">
      <c r="A88" s="62"/>
      <c r="B88" s="63"/>
      <c r="C88" s="59"/>
      <c r="D88" s="59"/>
      <c r="E88" s="64"/>
      <c r="F88" s="65"/>
      <c r="G88" s="66"/>
      <c r="H88" s="66"/>
      <c r="I88" s="66"/>
      <c r="J88" s="66"/>
      <c r="K88" s="66"/>
      <c r="L88" s="66"/>
    </row>
    <row r="89" spans="1:12" customFormat="1">
      <c r="A89" s="594" t="s">
        <v>524</v>
      </c>
      <c r="B89" s="595"/>
      <c r="C89" s="596"/>
      <c r="D89" s="596"/>
      <c r="E89" s="596"/>
      <c r="F89" s="597"/>
      <c r="G89" s="598"/>
      <c r="H89" s="599" t="s">
        <v>114</v>
      </c>
      <c r="I89" s="600"/>
      <c r="J89" s="207"/>
      <c r="K89" s="207"/>
    </row>
    <row r="90" spans="1:12" customFormat="1">
      <c r="A90" s="601" t="s">
        <v>525</v>
      </c>
      <c r="B90" s="602"/>
      <c r="C90" s="596"/>
      <c r="D90" s="596"/>
      <c r="E90" s="596"/>
      <c r="F90" s="597"/>
      <c r="G90" s="598"/>
      <c r="H90" s="603"/>
      <c r="I90" s="604" t="s">
        <v>526</v>
      </c>
      <c r="J90" s="207"/>
      <c r="K90" s="604" t="s">
        <v>527</v>
      </c>
    </row>
    <row r="91" spans="1:12" customFormat="1">
      <c r="A91" s="605" t="s">
        <v>528</v>
      </c>
      <c r="B91" s="602"/>
      <c r="C91" s="596"/>
      <c r="D91" s="596"/>
      <c r="E91" s="596"/>
      <c r="F91" s="597"/>
      <c r="G91" s="598"/>
      <c r="H91" s="606"/>
      <c r="I91" s="604" t="s">
        <v>529</v>
      </c>
      <c r="J91" s="207"/>
      <c r="K91" s="604" t="s">
        <v>530</v>
      </c>
    </row>
    <row r="92" spans="1:12" customFormat="1" ht="12.75" customHeight="1">
      <c r="A92" s="607" t="s">
        <v>531</v>
      </c>
      <c r="B92" s="608"/>
      <c r="C92" s="596"/>
      <c r="D92" s="596"/>
      <c r="E92" s="596"/>
      <c r="F92" s="597"/>
      <c r="G92" s="598"/>
      <c r="H92" s="606"/>
      <c r="I92" s="604" t="s">
        <v>532</v>
      </c>
      <c r="J92" s="207"/>
      <c r="K92" s="604" t="s">
        <v>533</v>
      </c>
    </row>
    <row r="93" spans="1:12" customFormat="1">
      <c r="A93" s="607" t="s">
        <v>534</v>
      </c>
      <c r="B93" s="609"/>
      <c r="C93" s="596"/>
      <c r="D93" s="596"/>
      <c r="E93" s="596"/>
      <c r="F93" s="597"/>
      <c r="G93" s="596"/>
      <c r="H93" s="596"/>
      <c r="I93" s="596"/>
      <c r="J93" s="610"/>
      <c r="K93" s="207"/>
    </row>
    <row r="94" spans="1:12" customFormat="1">
      <c r="A94" s="37"/>
      <c r="E94" s="36"/>
      <c r="F94" s="37"/>
    </row>
    <row r="95" spans="1:12" customFormat="1">
      <c r="A95" s="37"/>
      <c r="E95" s="6"/>
      <c r="F95" s="37"/>
    </row>
    <row r="96" spans="1:12">
      <c r="A96" s="37"/>
      <c r="B96"/>
      <c r="C96"/>
      <c r="D96"/>
      <c r="E96"/>
      <c r="F96"/>
      <c r="G96"/>
      <c r="H96"/>
      <c r="I96"/>
      <c r="J96"/>
      <c r="K96"/>
      <c r="L96"/>
    </row>
    <row r="97" spans="1:12">
      <c r="A97" s="37"/>
      <c r="B97"/>
      <c r="C97"/>
      <c r="D97"/>
      <c r="J97" s="6"/>
      <c r="K97" s="6"/>
      <c r="L97" s="6"/>
    </row>
    <row r="98" spans="1:12">
      <c r="A98" s="37"/>
      <c r="B98"/>
      <c r="C98"/>
      <c r="D98"/>
      <c r="J98" s="6"/>
      <c r="K98" s="6"/>
      <c r="L98" s="6"/>
    </row>
    <row r="99" spans="1:12">
      <c r="A99" s="37"/>
      <c r="B99" s="67"/>
      <c r="J99" s="6"/>
      <c r="K99" s="6"/>
      <c r="L99" s="6"/>
    </row>
  </sheetData>
  <mergeCells count="160">
    <mergeCell ref="J52:J55"/>
    <mergeCell ref="K52:K55"/>
    <mergeCell ref="L52:L55"/>
    <mergeCell ref="E52:E55"/>
    <mergeCell ref="F52:F55"/>
    <mergeCell ref="G52:G55"/>
    <mergeCell ref="H52:H55"/>
    <mergeCell ref="I52:I55"/>
    <mergeCell ref="F20:F23"/>
    <mergeCell ref="G20:G23"/>
    <mergeCell ref="H20:H23"/>
    <mergeCell ref="I20:I23"/>
    <mergeCell ref="J28:J31"/>
    <mergeCell ref="K28:K31"/>
    <mergeCell ref="L28:L31"/>
    <mergeCell ref="E32:E35"/>
    <mergeCell ref="F32:F35"/>
    <mergeCell ref="G32:G35"/>
    <mergeCell ref="H32:H35"/>
    <mergeCell ref="I32:I35"/>
    <mergeCell ref="J32:J35"/>
    <mergeCell ref="K32:K35"/>
    <mergeCell ref="L32:L35"/>
    <mergeCell ref="E28:E31"/>
    <mergeCell ref="J12:J15"/>
    <mergeCell ref="E8:E11"/>
    <mergeCell ref="F8:F11"/>
    <mergeCell ref="G8:G11"/>
    <mergeCell ref="H8:H11"/>
    <mergeCell ref="I8:I11"/>
    <mergeCell ref="J8:J11"/>
    <mergeCell ref="E12:E15"/>
    <mergeCell ref="F12:F15"/>
    <mergeCell ref="G12:G15"/>
    <mergeCell ref="H12:H15"/>
    <mergeCell ref="I12:I15"/>
    <mergeCell ref="L8:L11"/>
    <mergeCell ref="L12:L15"/>
    <mergeCell ref="L16:L19"/>
    <mergeCell ref="L20:L23"/>
    <mergeCell ref="E24:E27"/>
    <mergeCell ref="F24:F27"/>
    <mergeCell ref="G24:G27"/>
    <mergeCell ref="H24:H27"/>
    <mergeCell ref="I24:I27"/>
    <mergeCell ref="J24:J27"/>
    <mergeCell ref="K24:K27"/>
    <mergeCell ref="L24:L27"/>
    <mergeCell ref="K8:K11"/>
    <mergeCell ref="K12:K15"/>
    <mergeCell ref="K16:K19"/>
    <mergeCell ref="K20:K23"/>
    <mergeCell ref="J20:J23"/>
    <mergeCell ref="E16:E19"/>
    <mergeCell ref="F16:F19"/>
    <mergeCell ref="G16:G19"/>
    <mergeCell ref="H16:H19"/>
    <mergeCell ref="I16:I19"/>
    <mergeCell ref="J16:J19"/>
    <mergeCell ref="E20:E23"/>
    <mergeCell ref="F28:F31"/>
    <mergeCell ref="G28:G31"/>
    <mergeCell ref="H28:H31"/>
    <mergeCell ref="I28:I31"/>
    <mergeCell ref="J36:J39"/>
    <mergeCell ref="K36:K39"/>
    <mergeCell ref="L36:L39"/>
    <mergeCell ref="E40:E43"/>
    <mergeCell ref="F40:F43"/>
    <mergeCell ref="G40:G43"/>
    <mergeCell ref="H40:H43"/>
    <mergeCell ref="I40:I43"/>
    <mergeCell ref="J40:J43"/>
    <mergeCell ref="K40:K43"/>
    <mergeCell ref="L40:L43"/>
    <mergeCell ref="E36:E39"/>
    <mergeCell ref="F36:F39"/>
    <mergeCell ref="G36:G39"/>
    <mergeCell ref="H36:H39"/>
    <mergeCell ref="I36:I39"/>
    <mergeCell ref="J44:J47"/>
    <mergeCell ref="K44:K47"/>
    <mergeCell ref="L44:L47"/>
    <mergeCell ref="E48:E51"/>
    <mergeCell ref="F48:F51"/>
    <mergeCell ref="G48:G51"/>
    <mergeCell ref="H48:H51"/>
    <mergeCell ref="I48:I51"/>
    <mergeCell ref="J48:J51"/>
    <mergeCell ref="K48:K51"/>
    <mergeCell ref="L48:L51"/>
    <mergeCell ref="E44:E47"/>
    <mergeCell ref="F44:F47"/>
    <mergeCell ref="G44:G47"/>
    <mergeCell ref="H44:H47"/>
    <mergeCell ref="I44:I47"/>
    <mergeCell ref="J56:J59"/>
    <mergeCell ref="K56:K59"/>
    <mergeCell ref="L56:L59"/>
    <mergeCell ref="E60:E63"/>
    <mergeCell ref="F60:F63"/>
    <mergeCell ref="G60:G63"/>
    <mergeCell ref="H60:H63"/>
    <mergeCell ref="I60:I63"/>
    <mergeCell ref="J60:J63"/>
    <mergeCell ref="K60:K63"/>
    <mergeCell ref="L60:L63"/>
    <mergeCell ref="E56:E59"/>
    <mergeCell ref="F56:F59"/>
    <mergeCell ref="G56:G59"/>
    <mergeCell ref="H56:H59"/>
    <mergeCell ref="I56:I59"/>
    <mergeCell ref="E64:E67"/>
    <mergeCell ref="F64:F67"/>
    <mergeCell ref="G64:G67"/>
    <mergeCell ref="H64:H67"/>
    <mergeCell ref="I64:I67"/>
    <mergeCell ref="J64:J67"/>
    <mergeCell ref="K64:K67"/>
    <mergeCell ref="L64:L67"/>
    <mergeCell ref="E68:E71"/>
    <mergeCell ref="F68:F71"/>
    <mergeCell ref="G68:G71"/>
    <mergeCell ref="H68:H71"/>
    <mergeCell ref="I68:I71"/>
    <mergeCell ref="J68:J71"/>
    <mergeCell ref="K68:K71"/>
    <mergeCell ref="L68:L71"/>
    <mergeCell ref="E72:E75"/>
    <mergeCell ref="F72:F75"/>
    <mergeCell ref="G72:G75"/>
    <mergeCell ref="H72:H75"/>
    <mergeCell ref="I72:I75"/>
    <mergeCell ref="J72:J75"/>
    <mergeCell ref="K72:K75"/>
    <mergeCell ref="L72:L75"/>
    <mergeCell ref="E76:E79"/>
    <mergeCell ref="F76:F79"/>
    <mergeCell ref="G76:G79"/>
    <mergeCell ref="H76:H79"/>
    <mergeCell ref="I76:I79"/>
    <mergeCell ref="J76:J79"/>
    <mergeCell ref="K76:K79"/>
    <mergeCell ref="L76:L79"/>
    <mergeCell ref="K84:K87"/>
    <mergeCell ref="E80:E83"/>
    <mergeCell ref="F80:F83"/>
    <mergeCell ref="G80:G83"/>
    <mergeCell ref="H80:H83"/>
    <mergeCell ref="I80:I83"/>
    <mergeCell ref="J80:J83"/>
    <mergeCell ref="K80:K83"/>
    <mergeCell ref="L80:L83"/>
    <mergeCell ref="L84:L87"/>
    <mergeCell ref="E84:E87"/>
    <mergeCell ref="F84:F87"/>
    <mergeCell ref="G84:G87"/>
    <mergeCell ref="H84:H87"/>
    <mergeCell ref="I84:I87"/>
    <mergeCell ref="J84:J87"/>
  </mergeCells>
  <dataValidations count="1">
    <dataValidation type="textLength" allowBlank="1" showInputMessage="1" showErrorMessage="1" error="Voy No. should contain 5 characters + &quot;/&quot; + leg (N/S)" sqref="B90">
      <formula1>7</formula1>
      <formula2>7</formula2>
    </dataValidation>
  </dataValidations>
  <pageMargins left="0.7" right="0.7" top="0.75" bottom="0.75" header="0.3" footer="0.3"/>
  <pageSetup paperSize="9" scale="6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 tint="-0.499984740745262"/>
    <pageSetUpPr fitToPage="1"/>
  </sheetPr>
  <dimension ref="A1:L82"/>
  <sheetViews>
    <sheetView showGridLines="0" workbookViewId="0">
      <selection activeCell="F36" sqref="F36:F39"/>
    </sheetView>
  </sheetViews>
  <sheetFormatPr defaultRowHeight="15"/>
  <cols>
    <col min="1" max="1" width="14.85546875" style="6" customWidth="1"/>
    <col min="2" max="2" width="7.7109375" style="68" customWidth="1"/>
    <col min="3" max="3" width="9.5703125" style="5" customWidth="1"/>
    <col min="4" max="4" width="9.5703125" style="5" hidden="1" customWidth="1"/>
    <col min="5" max="5" width="9.5703125" style="5" customWidth="1"/>
    <col min="6" max="6" width="20" style="6" customWidth="1"/>
    <col min="7" max="7" width="9.7109375" style="5" customWidth="1"/>
    <col min="8" max="8" width="11" style="5" customWidth="1"/>
    <col min="9" max="9" width="13" style="5" customWidth="1"/>
    <col min="10" max="10" width="11.42578125" style="5" customWidth="1"/>
    <col min="11" max="11" width="13.7109375" style="5" customWidth="1"/>
    <col min="12" max="256" width="9" style="6"/>
    <col min="257" max="257" width="14.85546875" style="6" customWidth="1"/>
    <col min="258" max="258" width="7.7109375" style="6" customWidth="1"/>
    <col min="259" max="259" width="9.5703125" style="6" customWidth="1"/>
    <col min="260" max="260" width="0" style="6" hidden="1" customWidth="1"/>
    <col min="261" max="261" width="9.5703125" style="6" customWidth="1"/>
    <col min="262" max="262" width="20" style="6" customWidth="1"/>
    <col min="263" max="263" width="9.7109375" style="6" customWidth="1"/>
    <col min="264" max="264" width="11" style="6" customWidth="1"/>
    <col min="265" max="265" width="13" style="6" customWidth="1"/>
    <col min="266" max="266" width="11.42578125" style="6" customWidth="1"/>
    <col min="267" max="267" width="13.7109375" style="6" customWidth="1"/>
    <col min="268" max="512" width="9" style="6"/>
    <col min="513" max="513" width="14.85546875" style="6" customWidth="1"/>
    <col min="514" max="514" width="7.7109375" style="6" customWidth="1"/>
    <col min="515" max="515" width="9.5703125" style="6" customWidth="1"/>
    <col min="516" max="516" width="0" style="6" hidden="1" customWidth="1"/>
    <col min="517" max="517" width="9.5703125" style="6" customWidth="1"/>
    <col min="518" max="518" width="20" style="6" customWidth="1"/>
    <col min="519" max="519" width="9.7109375" style="6" customWidth="1"/>
    <col min="520" max="520" width="11" style="6" customWidth="1"/>
    <col min="521" max="521" width="13" style="6" customWidth="1"/>
    <col min="522" max="522" width="11.42578125" style="6" customWidth="1"/>
    <col min="523" max="523" width="13.7109375" style="6" customWidth="1"/>
    <col min="524" max="768" width="9" style="6"/>
    <col min="769" max="769" width="14.85546875" style="6" customWidth="1"/>
    <col min="770" max="770" width="7.7109375" style="6" customWidth="1"/>
    <col min="771" max="771" width="9.5703125" style="6" customWidth="1"/>
    <col min="772" max="772" width="0" style="6" hidden="1" customWidth="1"/>
    <col min="773" max="773" width="9.5703125" style="6" customWidth="1"/>
    <col min="774" max="774" width="20" style="6" customWidth="1"/>
    <col min="775" max="775" width="9.7109375" style="6" customWidth="1"/>
    <col min="776" max="776" width="11" style="6" customWidth="1"/>
    <col min="777" max="777" width="13" style="6" customWidth="1"/>
    <col min="778" max="778" width="11.42578125" style="6" customWidth="1"/>
    <col min="779" max="779" width="13.7109375" style="6" customWidth="1"/>
    <col min="780" max="1024" width="9" style="6"/>
    <col min="1025" max="1025" width="14.85546875" style="6" customWidth="1"/>
    <col min="1026" max="1026" width="7.7109375" style="6" customWidth="1"/>
    <col min="1027" max="1027" width="9.5703125" style="6" customWidth="1"/>
    <col min="1028" max="1028" width="0" style="6" hidden="1" customWidth="1"/>
    <col min="1029" max="1029" width="9.5703125" style="6" customWidth="1"/>
    <col min="1030" max="1030" width="20" style="6" customWidth="1"/>
    <col min="1031" max="1031" width="9.7109375" style="6" customWidth="1"/>
    <col min="1032" max="1032" width="11" style="6" customWidth="1"/>
    <col min="1033" max="1033" width="13" style="6" customWidth="1"/>
    <col min="1034" max="1034" width="11.42578125" style="6" customWidth="1"/>
    <col min="1035" max="1035" width="13.7109375" style="6" customWidth="1"/>
    <col min="1036" max="1280" width="9" style="6"/>
    <col min="1281" max="1281" width="14.85546875" style="6" customWidth="1"/>
    <col min="1282" max="1282" width="7.7109375" style="6" customWidth="1"/>
    <col min="1283" max="1283" width="9.5703125" style="6" customWidth="1"/>
    <col min="1284" max="1284" width="0" style="6" hidden="1" customWidth="1"/>
    <col min="1285" max="1285" width="9.5703125" style="6" customWidth="1"/>
    <col min="1286" max="1286" width="20" style="6" customWidth="1"/>
    <col min="1287" max="1287" width="9.7109375" style="6" customWidth="1"/>
    <col min="1288" max="1288" width="11" style="6" customWidth="1"/>
    <col min="1289" max="1289" width="13" style="6" customWidth="1"/>
    <col min="1290" max="1290" width="11.42578125" style="6" customWidth="1"/>
    <col min="1291" max="1291" width="13.7109375" style="6" customWidth="1"/>
    <col min="1292" max="1536" width="9" style="6"/>
    <col min="1537" max="1537" width="14.85546875" style="6" customWidth="1"/>
    <col min="1538" max="1538" width="7.7109375" style="6" customWidth="1"/>
    <col min="1539" max="1539" width="9.5703125" style="6" customWidth="1"/>
    <col min="1540" max="1540" width="0" style="6" hidden="1" customWidth="1"/>
    <col min="1541" max="1541" width="9.5703125" style="6" customWidth="1"/>
    <col min="1542" max="1542" width="20" style="6" customWidth="1"/>
    <col min="1543" max="1543" width="9.7109375" style="6" customWidth="1"/>
    <col min="1544" max="1544" width="11" style="6" customWidth="1"/>
    <col min="1545" max="1545" width="13" style="6" customWidth="1"/>
    <col min="1546" max="1546" width="11.42578125" style="6" customWidth="1"/>
    <col min="1547" max="1547" width="13.7109375" style="6" customWidth="1"/>
    <col min="1548" max="1792" width="9" style="6"/>
    <col min="1793" max="1793" width="14.85546875" style="6" customWidth="1"/>
    <col min="1794" max="1794" width="7.7109375" style="6" customWidth="1"/>
    <col min="1795" max="1795" width="9.5703125" style="6" customWidth="1"/>
    <col min="1796" max="1796" width="0" style="6" hidden="1" customWidth="1"/>
    <col min="1797" max="1797" width="9.5703125" style="6" customWidth="1"/>
    <col min="1798" max="1798" width="20" style="6" customWidth="1"/>
    <col min="1799" max="1799" width="9.7109375" style="6" customWidth="1"/>
    <col min="1800" max="1800" width="11" style="6" customWidth="1"/>
    <col min="1801" max="1801" width="13" style="6" customWidth="1"/>
    <col min="1802" max="1802" width="11.42578125" style="6" customWidth="1"/>
    <col min="1803" max="1803" width="13.7109375" style="6" customWidth="1"/>
    <col min="1804" max="2048" width="9" style="6"/>
    <col min="2049" max="2049" width="14.85546875" style="6" customWidth="1"/>
    <col min="2050" max="2050" width="7.7109375" style="6" customWidth="1"/>
    <col min="2051" max="2051" width="9.5703125" style="6" customWidth="1"/>
    <col min="2052" max="2052" width="0" style="6" hidden="1" customWidth="1"/>
    <col min="2053" max="2053" width="9.5703125" style="6" customWidth="1"/>
    <col min="2054" max="2054" width="20" style="6" customWidth="1"/>
    <col min="2055" max="2055" width="9.7109375" style="6" customWidth="1"/>
    <col min="2056" max="2056" width="11" style="6" customWidth="1"/>
    <col min="2057" max="2057" width="13" style="6" customWidth="1"/>
    <col min="2058" max="2058" width="11.42578125" style="6" customWidth="1"/>
    <col min="2059" max="2059" width="13.7109375" style="6" customWidth="1"/>
    <col min="2060" max="2304" width="9" style="6"/>
    <col min="2305" max="2305" width="14.85546875" style="6" customWidth="1"/>
    <col min="2306" max="2306" width="7.7109375" style="6" customWidth="1"/>
    <col min="2307" max="2307" width="9.5703125" style="6" customWidth="1"/>
    <col min="2308" max="2308" width="0" style="6" hidden="1" customWidth="1"/>
    <col min="2309" max="2309" width="9.5703125" style="6" customWidth="1"/>
    <col min="2310" max="2310" width="20" style="6" customWidth="1"/>
    <col min="2311" max="2311" width="9.7109375" style="6" customWidth="1"/>
    <col min="2312" max="2312" width="11" style="6" customWidth="1"/>
    <col min="2313" max="2313" width="13" style="6" customWidth="1"/>
    <col min="2314" max="2314" width="11.42578125" style="6" customWidth="1"/>
    <col min="2315" max="2315" width="13.7109375" style="6" customWidth="1"/>
    <col min="2316" max="2560" width="9" style="6"/>
    <col min="2561" max="2561" width="14.85546875" style="6" customWidth="1"/>
    <col min="2562" max="2562" width="7.7109375" style="6" customWidth="1"/>
    <col min="2563" max="2563" width="9.5703125" style="6" customWidth="1"/>
    <col min="2564" max="2564" width="0" style="6" hidden="1" customWidth="1"/>
    <col min="2565" max="2565" width="9.5703125" style="6" customWidth="1"/>
    <col min="2566" max="2566" width="20" style="6" customWidth="1"/>
    <col min="2567" max="2567" width="9.7109375" style="6" customWidth="1"/>
    <col min="2568" max="2568" width="11" style="6" customWidth="1"/>
    <col min="2569" max="2569" width="13" style="6" customWidth="1"/>
    <col min="2570" max="2570" width="11.42578125" style="6" customWidth="1"/>
    <col min="2571" max="2571" width="13.7109375" style="6" customWidth="1"/>
    <col min="2572" max="2816" width="9" style="6"/>
    <col min="2817" max="2817" width="14.85546875" style="6" customWidth="1"/>
    <col min="2818" max="2818" width="7.7109375" style="6" customWidth="1"/>
    <col min="2819" max="2819" width="9.5703125" style="6" customWidth="1"/>
    <col min="2820" max="2820" width="0" style="6" hidden="1" customWidth="1"/>
    <col min="2821" max="2821" width="9.5703125" style="6" customWidth="1"/>
    <col min="2822" max="2822" width="20" style="6" customWidth="1"/>
    <col min="2823" max="2823" width="9.7109375" style="6" customWidth="1"/>
    <col min="2824" max="2824" width="11" style="6" customWidth="1"/>
    <col min="2825" max="2825" width="13" style="6" customWidth="1"/>
    <col min="2826" max="2826" width="11.42578125" style="6" customWidth="1"/>
    <col min="2827" max="2827" width="13.7109375" style="6" customWidth="1"/>
    <col min="2828" max="3072" width="9" style="6"/>
    <col min="3073" max="3073" width="14.85546875" style="6" customWidth="1"/>
    <col min="3074" max="3074" width="7.7109375" style="6" customWidth="1"/>
    <col min="3075" max="3075" width="9.5703125" style="6" customWidth="1"/>
    <col min="3076" max="3076" width="0" style="6" hidden="1" customWidth="1"/>
    <col min="3077" max="3077" width="9.5703125" style="6" customWidth="1"/>
    <col min="3078" max="3078" width="20" style="6" customWidth="1"/>
    <col min="3079" max="3079" width="9.7109375" style="6" customWidth="1"/>
    <col min="3080" max="3080" width="11" style="6" customWidth="1"/>
    <col min="3081" max="3081" width="13" style="6" customWidth="1"/>
    <col min="3082" max="3082" width="11.42578125" style="6" customWidth="1"/>
    <col min="3083" max="3083" width="13.7109375" style="6" customWidth="1"/>
    <col min="3084" max="3328" width="9" style="6"/>
    <col min="3329" max="3329" width="14.85546875" style="6" customWidth="1"/>
    <col min="3330" max="3330" width="7.7109375" style="6" customWidth="1"/>
    <col min="3331" max="3331" width="9.5703125" style="6" customWidth="1"/>
    <col min="3332" max="3332" width="0" style="6" hidden="1" customWidth="1"/>
    <col min="3333" max="3333" width="9.5703125" style="6" customWidth="1"/>
    <col min="3334" max="3334" width="20" style="6" customWidth="1"/>
    <col min="3335" max="3335" width="9.7109375" style="6" customWidth="1"/>
    <col min="3336" max="3336" width="11" style="6" customWidth="1"/>
    <col min="3337" max="3337" width="13" style="6" customWidth="1"/>
    <col min="3338" max="3338" width="11.42578125" style="6" customWidth="1"/>
    <col min="3339" max="3339" width="13.7109375" style="6" customWidth="1"/>
    <col min="3340" max="3584" width="9" style="6"/>
    <col min="3585" max="3585" width="14.85546875" style="6" customWidth="1"/>
    <col min="3586" max="3586" width="7.7109375" style="6" customWidth="1"/>
    <col min="3587" max="3587" width="9.5703125" style="6" customWidth="1"/>
    <col min="3588" max="3588" width="0" style="6" hidden="1" customWidth="1"/>
    <col min="3589" max="3589" width="9.5703125" style="6" customWidth="1"/>
    <col min="3590" max="3590" width="20" style="6" customWidth="1"/>
    <col min="3591" max="3591" width="9.7109375" style="6" customWidth="1"/>
    <col min="3592" max="3592" width="11" style="6" customWidth="1"/>
    <col min="3593" max="3593" width="13" style="6" customWidth="1"/>
    <col min="3594" max="3594" width="11.42578125" style="6" customWidth="1"/>
    <col min="3595" max="3595" width="13.7109375" style="6" customWidth="1"/>
    <col min="3596" max="3840" width="9" style="6"/>
    <col min="3841" max="3841" width="14.85546875" style="6" customWidth="1"/>
    <col min="3842" max="3842" width="7.7109375" style="6" customWidth="1"/>
    <col min="3843" max="3843" width="9.5703125" style="6" customWidth="1"/>
    <col min="3844" max="3844" width="0" style="6" hidden="1" customWidth="1"/>
    <col min="3845" max="3845" width="9.5703125" style="6" customWidth="1"/>
    <col min="3846" max="3846" width="20" style="6" customWidth="1"/>
    <col min="3847" max="3847" width="9.7109375" style="6" customWidth="1"/>
    <col min="3848" max="3848" width="11" style="6" customWidth="1"/>
    <col min="3849" max="3849" width="13" style="6" customWidth="1"/>
    <col min="3850" max="3850" width="11.42578125" style="6" customWidth="1"/>
    <col min="3851" max="3851" width="13.7109375" style="6" customWidth="1"/>
    <col min="3852" max="4096" width="9" style="6"/>
    <col min="4097" max="4097" width="14.85546875" style="6" customWidth="1"/>
    <col min="4098" max="4098" width="7.7109375" style="6" customWidth="1"/>
    <col min="4099" max="4099" width="9.5703125" style="6" customWidth="1"/>
    <col min="4100" max="4100" width="0" style="6" hidden="1" customWidth="1"/>
    <col min="4101" max="4101" width="9.5703125" style="6" customWidth="1"/>
    <col min="4102" max="4102" width="20" style="6" customWidth="1"/>
    <col min="4103" max="4103" width="9.7109375" style="6" customWidth="1"/>
    <col min="4104" max="4104" width="11" style="6" customWidth="1"/>
    <col min="4105" max="4105" width="13" style="6" customWidth="1"/>
    <col min="4106" max="4106" width="11.42578125" style="6" customWidth="1"/>
    <col min="4107" max="4107" width="13.7109375" style="6" customWidth="1"/>
    <col min="4108" max="4352" width="9" style="6"/>
    <col min="4353" max="4353" width="14.85546875" style="6" customWidth="1"/>
    <col min="4354" max="4354" width="7.7109375" style="6" customWidth="1"/>
    <col min="4355" max="4355" width="9.5703125" style="6" customWidth="1"/>
    <col min="4356" max="4356" width="0" style="6" hidden="1" customWidth="1"/>
    <col min="4357" max="4357" width="9.5703125" style="6" customWidth="1"/>
    <col min="4358" max="4358" width="20" style="6" customWidth="1"/>
    <col min="4359" max="4359" width="9.7109375" style="6" customWidth="1"/>
    <col min="4360" max="4360" width="11" style="6" customWidth="1"/>
    <col min="4361" max="4361" width="13" style="6" customWidth="1"/>
    <col min="4362" max="4362" width="11.42578125" style="6" customWidth="1"/>
    <col min="4363" max="4363" width="13.7109375" style="6" customWidth="1"/>
    <col min="4364" max="4608" width="9" style="6"/>
    <col min="4609" max="4609" width="14.85546875" style="6" customWidth="1"/>
    <col min="4610" max="4610" width="7.7109375" style="6" customWidth="1"/>
    <col min="4611" max="4611" width="9.5703125" style="6" customWidth="1"/>
    <col min="4612" max="4612" width="0" style="6" hidden="1" customWidth="1"/>
    <col min="4613" max="4613" width="9.5703125" style="6" customWidth="1"/>
    <col min="4614" max="4614" width="20" style="6" customWidth="1"/>
    <col min="4615" max="4615" width="9.7109375" style="6" customWidth="1"/>
    <col min="4616" max="4616" width="11" style="6" customWidth="1"/>
    <col min="4617" max="4617" width="13" style="6" customWidth="1"/>
    <col min="4618" max="4618" width="11.42578125" style="6" customWidth="1"/>
    <col min="4619" max="4619" width="13.7109375" style="6" customWidth="1"/>
    <col min="4620" max="4864" width="9" style="6"/>
    <col min="4865" max="4865" width="14.85546875" style="6" customWidth="1"/>
    <col min="4866" max="4866" width="7.7109375" style="6" customWidth="1"/>
    <col min="4867" max="4867" width="9.5703125" style="6" customWidth="1"/>
    <col min="4868" max="4868" width="0" style="6" hidden="1" customWidth="1"/>
    <col min="4869" max="4869" width="9.5703125" style="6" customWidth="1"/>
    <col min="4870" max="4870" width="20" style="6" customWidth="1"/>
    <col min="4871" max="4871" width="9.7109375" style="6" customWidth="1"/>
    <col min="4872" max="4872" width="11" style="6" customWidth="1"/>
    <col min="4873" max="4873" width="13" style="6" customWidth="1"/>
    <col min="4874" max="4874" width="11.42578125" style="6" customWidth="1"/>
    <col min="4875" max="4875" width="13.7109375" style="6" customWidth="1"/>
    <col min="4876" max="5120" width="9" style="6"/>
    <col min="5121" max="5121" width="14.85546875" style="6" customWidth="1"/>
    <col min="5122" max="5122" width="7.7109375" style="6" customWidth="1"/>
    <col min="5123" max="5123" width="9.5703125" style="6" customWidth="1"/>
    <col min="5124" max="5124" width="0" style="6" hidden="1" customWidth="1"/>
    <col min="5125" max="5125" width="9.5703125" style="6" customWidth="1"/>
    <col min="5126" max="5126" width="20" style="6" customWidth="1"/>
    <col min="5127" max="5127" width="9.7109375" style="6" customWidth="1"/>
    <col min="5128" max="5128" width="11" style="6" customWidth="1"/>
    <col min="5129" max="5129" width="13" style="6" customWidth="1"/>
    <col min="5130" max="5130" width="11.42578125" style="6" customWidth="1"/>
    <col min="5131" max="5131" width="13.7109375" style="6" customWidth="1"/>
    <col min="5132" max="5376" width="9" style="6"/>
    <col min="5377" max="5377" width="14.85546875" style="6" customWidth="1"/>
    <col min="5378" max="5378" width="7.7109375" style="6" customWidth="1"/>
    <col min="5379" max="5379" width="9.5703125" style="6" customWidth="1"/>
    <col min="5380" max="5380" width="0" style="6" hidden="1" customWidth="1"/>
    <col min="5381" max="5381" width="9.5703125" style="6" customWidth="1"/>
    <col min="5382" max="5382" width="20" style="6" customWidth="1"/>
    <col min="5383" max="5383" width="9.7109375" style="6" customWidth="1"/>
    <col min="5384" max="5384" width="11" style="6" customWidth="1"/>
    <col min="5385" max="5385" width="13" style="6" customWidth="1"/>
    <col min="5386" max="5386" width="11.42578125" style="6" customWidth="1"/>
    <col min="5387" max="5387" width="13.7109375" style="6" customWidth="1"/>
    <col min="5388" max="5632" width="9" style="6"/>
    <col min="5633" max="5633" width="14.85546875" style="6" customWidth="1"/>
    <col min="5634" max="5634" width="7.7109375" style="6" customWidth="1"/>
    <col min="5635" max="5635" width="9.5703125" style="6" customWidth="1"/>
    <col min="5636" max="5636" width="0" style="6" hidden="1" customWidth="1"/>
    <col min="5637" max="5637" width="9.5703125" style="6" customWidth="1"/>
    <col min="5638" max="5638" width="20" style="6" customWidth="1"/>
    <col min="5639" max="5639" width="9.7109375" style="6" customWidth="1"/>
    <col min="5640" max="5640" width="11" style="6" customWidth="1"/>
    <col min="5641" max="5641" width="13" style="6" customWidth="1"/>
    <col min="5642" max="5642" width="11.42578125" style="6" customWidth="1"/>
    <col min="5643" max="5643" width="13.7109375" style="6" customWidth="1"/>
    <col min="5644" max="5888" width="9" style="6"/>
    <col min="5889" max="5889" width="14.85546875" style="6" customWidth="1"/>
    <col min="5890" max="5890" width="7.7109375" style="6" customWidth="1"/>
    <col min="5891" max="5891" width="9.5703125" style="6" customWidth="1"/>
    <col min="5892" max="5892" width="0" style="6" hidden="1" customWidth="1"/>
    <col min="5893" max="5893" width="9.5703125" style="6" customWidth="1"/>
    <col min="5894" max="5894" width="20" style="6" customWidth="1"/>
    <col min="5895" max="5895" width="9.7109375" style="6" customWidth="1"/>
    <col min="5896" max="5896" width="11" style="6" customWidth="1"/>
    <col min="5897" max="5897" width="13" style="6" customWidth="1"/>
    <col min="5898" max="5898" width="11.42578125" style="6" customWidth="1"/>
    <col min="5899" max="5899" width="13.7109375" style="6" customWidth="1"/>
    <col min="5900" max="6144" width="9" style="6"/>
    <col min="6145" max="6145" width="14.85546875" style="6" customWidth="1"/>
    <col min="6146" max="6146" width="7.7109375" style="6" customWidth="1"/>
    <col min="6147" max="6147" width="9.5703125" style="6" customWidth="1"/>
    <col min="6148" max="6148" width="0" style="6" hidden="1" customWidth="1"/>
    <col min="6149" max="6149" width="9.5703125" style="6" customWidth="1"/>
    <col min="6150" max="6150" width="20" style="6" customWidth="1"/>
    <col min="6151" max="6151" width="9.7109375" style="6" customWidth="1"/>
    <col min="6152" max="6152" width="11" style="6" customWidth="1"/>
    <col min="6153" max="6153" width="13" style="6" customWidth="1"/>
    <col min="6154" max="6154" width="11.42578125" style="6" customWidth="1"/>
    <col min="6155" max="6155" width="13.7109375" style="6" customWidth="1"/>
    <col min="6156" max="6400" width="9" style="6"/>
    <col min="6401" max="6401" width="14.85546875" style="6" customWidth="1"/>
    <col min="6402" max="6402" width="7.7109375" style="6" customWidth="1"/>
    <col min="6403" max="6403" width="9.5703125" style="6" customWidth="1"/>
    <col min="6404" max="6404" width="0" style="6" hidden="1" customWidth="1"/>
    <col min="6405" max="6405" width="9.5703125" style="6" customWidth="1"/>
    <col min="6406" max="6406" width="20" style="6" customWidth="1"/>
    <col min="6407" max="6407" width="9.7109375" style="6" customWidth="1"/>
    <col min="6408" max="6408" width="11" style="6" customWidth="1"/>
    <col min="6409" max="6409" width="13" style="6" customWidth="1"/>
    <col min="6410" max="6410" width="11.42578125" style="6" customWidth="1"/>
    <col min="6411" max="6411" width="13.7109375" style="6" customWidth="1"/>
    <col min="6412" max="6656" width="9" style="6"/>
    <col min="6657" max="6657" width="14.85546875" style="6" customWidth="1"/>
    <col min="6658" max="6658" width="7.7109375" style="6" customWidth="1"/>
    <col min="6659" max="6659" width="9.5703125" style="6" customWidth="1"/>
    <col min="6660" max="6660" width="0" style="6" hidden="1" customWidth="1"/>
    <col min="6661" max="6661" width="9.5703125" style="6" customWidth="1"/>
    <col min="6662" max="6662" width="20" style="6" customWidth="1"/>
    <col min="6663" max="6663" width="9.7109375" style="6" customWidth="1"/>
    <col min="6664" max="6664" width="11" style="6" customWidth="1"/>
    <col min="6665" max="6665" width="13" style="6" customWidth="1"/>
    <col min="6666" max="6666" width="11.42578125" style="6" customWidth="1"/>
    <col min="6667" max="6667" width="13.7109375" style="6" customWidth="1"/>
    <col min="6668" max="6912" width="9" style="6"/>
    <col min="6913" max="6913" width="14.85546875" style="6" customWidth="1"/>
    <col min="6914" max="6914" width="7.7109375" style="6" customWidth="1"/>
    <col min="6915" max="6915" width="9.5703125" style="6" customWidth="1"/>
    <col min="6916" max="6916" width="0" style="6" hidden="1" customWidth="1"/>
    <col min="6917" max="6917" width="9.5703125" style="6" customWidth="1"/>
    <col min="6918" max="6918" width="20" style="6" customWidth="1"/>
    <col min="6919" max="6919" width="9.7109375" style="6" customWidth="1"/>
    <col min="6920" max="6920" width="11" style="6" customWidth="1"/>
    <col min="6921" max="6921" width="13" style="6" customWidth="1"/>
    <col min="6922" max="6922" width="11.42578125" style="6" customWidth="1"/>
    <col min="6923" max="6923" width="13.7109375" style="6" customWidth="1"/>
    <col min="6924" max="7168" width="9" style="6"/>
    <col min="7169" max="7169" width="14.85546875" style="6" customWidth="1"/>
    <col min="7170" max="7170" width="7.7109375" style="6" customWidth="1"/>
    <col min="7171" max="7171" width="9.5703125" style="6" customWidth="1"/>
    <col min="7172" max="7172" width="0" style="6" hidden="1" customWidth="1"/>
    <col min="7173" max="7173" width="9.5703125" style="6" customWidth="1"/>
    <col min="7174" max="7174" width="20" style="6" customWidth="1"/>
    <col min="7175" max="7175" width="9.7109375" style="6" customWidth="1"/>
    <col min="7176" max="7176" width="11" style="6" customWidth="1"/>
    <col min="7177" max="7177" width="13" style="6" customWidth="1"/>
    <col min="7178" max="7178" width="11.42578125" style="6" customWidth="1"/>
    <col min="7179" max="7179" width="13.7109375" style="6" customWidth="1"/>
    <col min="7180" max="7424" width="9" style="6"/>
    <col min="7425" max="7425" width="14.85546875" style="6" customWidth="1"/>
    <col min="7426" max="7426" width="7.7109375" style="6" customWidth="1"/>
    <col min="7427" max="7427" width="9.5703125" style="6" customWidth="1"/>
    <col min="7428" max="7428" width="0" style="6" hidden="1" customWidth="1"/>
    <col min="7429" max="7429" width="9.5703125" style="6" customWidth="1"/>
    <col min="7430" max="7430" width="20" style="6" customWidth="1"/>
    <col min="7431" max="7431" width="9.7109375" style="6" customWidth="1"/>
    <col min="7432" max="7432" width="11" style="6" customWidth="1"/>
    <col min="7433" max="7433" width="13" style="6" customWidth="1"/>
    <col min="7434" max="7434" width="11.42578125" style="6" customWidth="1"/>
    <col min="7435" max="7435" width="13.7109375" style="6" customWidth="1"/>
    <col min="7436" max="7680" width="9" style="6"/>
    <col min="7681" max="7681" width="14.85546875" style="6" customWidth="1"/>
    <col min="7682" max="7682" width="7.7109375" style="6" customWidth="1"/>
    <col min="7683" max="7683" width="9.5703125" style="6" customWidth="1"/>
    <col min="7684" max="7684" width="0" style="6" hidden="1" customWidth="1"/>
    <col min="7685" max="7685" width="9.5703125" style="6" customWidth="1"/>
    <col min="7686" max="7686" width="20" style="6" customWidth="1"/>
    <col min="7687" max="7687" width="9.7109375" style="6" customWidth="1"/>
    <col min="7688" max="7688" width="11" style="6" customWidth="1"/>
    <col min="7689" max="7689" width="13" style="6" customWidth="1"/>
    <col min="7690" max="7690" width="11.42578125" style="6" customWidth="1"/>
    <col min="7691" max="7691" width="13.7109375" style="6" customWidth="1"/>
    <col min="7692" max="7936" width="9" style="6"/>
    <col min="7937" max="7937" width="14.85546875" style="6" customWidth="1"/>
    <col min="7938" max="7938" width="7.7109375" style="6" customWidth="1"/>
    <col min="7939" max="7939" width="9.5703125" style="6" customWidth="1"/>
    <col min="7940" max="7940" width="0" style="6" hidden="1" customWidth="1"/>
    <col min="7941" max="7941" width="9.5703125" style="6" customWidth="1"/>
    <col min="7942" max="7942" width="20" style="6" customWidth="1"/>
    <col min="7943" max="7943" width="9.7109375" style="6" customWidth="1"/>
    <col min="7944" max="7944" width="11" style="6" customWidth="1"/>
    <col min="7945" max="7945" width="13" style="6" customWidth="1"/>
    <col min="7946" max="7946" width="11.42578125" style="6" customWidth="1"/>
    <col min="7947" max="7947" width="13.7109375" style="6" customWidth="1"/>
    <col min="7948" max="8192" width="9" style="6"/>
    <col min="8193" max="8193" width="14.85546875" style="6" customWidth="1"/>
    <col min="8194" max="8194" width="7.7109375" style="6" customWidth="1"/>
    <col min="8195" max="8195" width="9.5703125" style="6" customWidth="1"/>
    <col min="8196" max="8196" width="0" style="6" hidden="1" customWidth="1"/>
    <col min="8197" max="8197" width="9.5703125" style="6" customWidth="1"/>
    <col min="8198" max="8198" width="20" style="6" customWidth="1"/>
    <col min="8199" max="8199" width="9.7109375" style="6" customWidth="1"/>
    <col min="8200" max="8200" width="11" style="6" customWidth="1"/>
    <col min="8201" max="8201" width="13" style="6" customWidth="1"/>
    <col min="8202" max="8202" width="11.42578125" style="6" customWidth="1"/>
    <col min="8203" max="8203" width="13.7109375" style="6" customWidth="1"/>
    <col min="8204" max="8448" width="9" style="6"/>
    <col min="8449" max="8449" width="14.85546875" style="6" customWidth="1"/>
    <col min="8450" max="8450" width="7.7109375" style="6" customWidth="1"/>
    <col min="8451" max="8451" width="9.5703125" style="6" customWidth="1"/>
    <col min="8452" max="8452" width="0" style="6" hidden="1" customWidth="1"/>
    <col min="8453" max="8453" width="9.5703125" style="6" customWidth="1"/>
    <col min="8454" max="8454" width="20" style="6" customWidth="1"/>
    <col min="8455" max="8455" width="9.7109375" style="6" customWidth="1"/>
    <col min="8456" max="8456" width="11" style="6" customWidth="1"/>
    <col min="8457" max="8457" width="13" style="6" customWidth="1"/>
    <col min="8458" max="8458" width="11.42578125" style="6" customWidth="1"/>
    <col min="8459" max="8459" width="13.7109375" style="6" customWidth="1"/>
    <col min="8460" max="8704" width="9" style="6"/>
    <col min="8705" max="8705" width="14.85546875" style="6" customWidth="1"/>
    <col min="8706" max="8706" width="7.7109375" style="6" customWidth="1"/>
    <col min="8707" max="8707" width="9.5703125" style="6" customWidth="1"/>
    <col min="8708" max="8708" width="0" style="6" hidden="1" customWidth="1"/>
    <col min="8709" max="8709" width="9.5703125" style="6" customWidth="1"/>
    <col min="8710" max="8710" width="20" style="6" customWidth="1"/>
    <col min="8711" max="8711" width="9.7109375" style="6" customWidth="1"/>
    <col min="8712" max="8712" width="11" style="6" customWidth="1"/>
    <col min="8713" max="8713" width="13" style="6" customWidth="1"/>
    <col min="8714" max="8714" width="11.42578125" style="6" customWidth="1"/>
    <col min="8715" max="8715" width="13.7109375" style="6" customWidth="1"/>
    <col min="8716" max="8960" width="9" style="6"/>
    <col min="8961" max="8961" width="14.85546875" style="6" customWidth="1"/>
    <col min="8962" max="8962" width="7.7109375" style="6" customWidth="1"/>
    <col min="8963" max="8963" width="9.5703125" style="6" customWidth="1"/>
    <col min="8964" max="8964" width="0" style="6" hidden="1" customWidth="1"/>
    <col min="8965" max="8965" width="9.5703125" style="6" customWidth="1"/>
    <col min="8966" max="8966" width="20" style="6" customWidth="1"/>
    <col min="8967" max="8967" width="9.7109375" style="6" customWidth="1"/>
    <col min="8968" max="8968" width="11" style="6" customWidth="1"/>
    <col min="8969" max="8969" width="13" style="6" customWidth="1"/>
    <col min="8970" max="8970" width="11.42578125" style="6" customWidth="1"/>
    <col min="8971" max="8971" width="13.7109375" style="6" customWidth="1"/>
    <col min="8972" max="9216" width="9" style="6"/>
    <col min="9217" max="9217" width="14.85546875" style="6" customWidth="1"/>
    <col min="9218" max="9218" width="7.7109375" style="6" customWidth="1"/>
    <col min="9219" max="9219" width="9.5703125" style="6" customWidth="1"/>
    <col min="9220" max="9220" width="0" style="6" hidden="1" customWidth="1"/>
    <col min="9221" max="9221" width="9.5703125" style="6" customWidth="1"/>
    <col min="9222" max="9222" width="20" style="6" customWidth="1"/>
    <col min="9223" max="9223" width="9.7109375" style="6" customWidth="1"/>
    <col min="9224" max="9224" width="11" style="6" customWidth="1"/>
    <col min="9225" max="9225" width="13" style="6" customWidth="1"/>
    <col min="9226" max="9226" width="11.42578125" style="6" customWidth="1"/>
    <col min="9227" max="9227" width="13.7109375" style="6" customWidth="1"/>
    <col min="9228" max="9472" width="9" style="6"/>
    <col min="9473" max="9473" width="14.85546875" style="6" customWidth="1"/>
    <col min="9474" max="9474" width="7.7109375" style="6" customWidth="1"/>
    <col min="9475" max="9475" width="9.5703125" style="6" customWidth="1"/>
    <col min="9476" max="9476" width="0" style="6" hidden="1" customWidth="1"/>
    <col min="9477" max="9477" width="9.5703125" style="6" customWidth="1"/>
    <col min="9478" max="9478" width="20" style="6" customWidth="1"/>
    <col min="9479" max="9479" width="9.7109375" style="6" customWidth="1"/>
    <col min="9480" max="9480" width="11" style="6" customWidth="1"/>
    <col min="9481" max="9481" width="13" style="6" customWidth="1"/>
    <col min="9482" max="9482" width="11.42578125" style="6" customWidth="1"/>
    <col min="9483" max="9483" width="13.7109375" style="6" customWidth="1"/>
    <col min="9484" max="9728" width="9" style="6"/>
    <col min="9729" max="9729" width="14.85546875" style="6" customWidth="1"/>
    <col min="9730" max="9730" width="7.7109375" style="6" customWidth="1"/>
    <col min="9731" max="9731" width="9.5703125" style="6" customWidth="1"/>
    <col min="9732" max="9732" width="0" style="6" hidden="1" customWidth="1"/>
    <col min="9733" max="9733" width="9.5703125" style="6" customWidth="1"/>
    <col min="9734" max="9734" width="20" style="6" customWidth="1"/>
    <col min="9735" max="9735" width="9.7109375" style="6" customWidth="1"/>
    <col min="9736" max="9736" width="11" style="6" customWidth="1"/>
    <col min="9737" max="9737" width="13" style="6" customWidth="1"/>
    <col min="9738" max="9738" width="11.42578125" style="6" customWidth="1"/>
    <col min="9739" max="9739" width="13.7109375" style="6" customWidth="1"/>
    <col min="9740" max="9984" width="9" style="6"/>
    <col min="9985" max="9985" width="14.85546875" style="6" customWidth="1"/>
    <col min="9986" max="9986" width="7.7109375" style="6" customWidth="1"/>
    <col min="9987" max="9987" width="9.5703125" style="6" customWidth="1"/>
    <col min="9988" max="9988" width="0" style="6" hidden="1" customWidth="1"/>
    <col min="9989" max="9989" width="9.5703125" style="6" customWidth="1"/>
    <col min="9990" max="9990" width="20" style="6" customWidth="1"/>
    <col min="9991" max="9991" width="9.7109375" style="6" customWidth="1"/>
    <col min="9992" max="9992" width="11" style="6" customWidth="1"/>
    <col min="9993" max="9993" width="13" style="6" customWidth="1"/>
    <col min="9994" max="9994" width="11.42578125" style="6" customWidth="1"/>
    <col min="9995" max="9995" width="13.7109375" style="6" customWidth="1"/>
    <col min="9996" max="10240" width="9" style="6"/>
    <col min="10241" max="10241" width="14.85546875" style="6" customWidth="1"/>
    <col min="10242" max="10242" width="7.7109375" style="6" customWidth="1"/>
    <col min="10243" max="10243" width="9.5703125" style="6" customWidth="1"/>
    <col min="10244" max="10244" width="0" style="6" hidden="1" customWidth="1"/>
    <col min="10245" max="10245" width="9.5703125" style="6" customWidth="1"/>
    <col min="10246" max="10246" width="20" style="6" customWidth="1"/>
    <col min="10247" max="10247" width="9.7109375" style="6" customWidth="1"/>
    <col min="10248" max="10248" width="11" style="6" customWidth="1"/>
    <col min="10249" max="10249" width="13" style="6" customWidth="1"/>
    <col min="10250" max="10250" width="11.42578125" style="6" customWidth="1"/>
    <col min="10251" max="10251" width="13.7109375" style="6" customWidth="1"/>
    <col min="10252" max="10496" width="9" style="6"/>
    <col min="10497" max="10497" width="14.85546875" style="6" customWidth="1"/>
    <col min="10498" max="10498" width="7.7109375" style="6" customWidth="1"/>
    <col min="10499" max="10499" width="9.5703125" style="6" customWidth="1"/>
    <col min="10500" max="10500" width="0" style="6" hidden="1" customWidth="1"/>
    <col min="10501" max="10501" width="9.5703125" style="6" customWidth="1"/>
    <col min="10502" max="10502" width="20" style="6" customWidth="1"/>
    <col min="10503" max="10503" width="9.7109375" style="6" customWidth="1"/>
    <col min="10504" max="10504" width="11" style="6" customWidth="1"/>
    <col min="10505" max="10505" width="13" style="6" customWidth="1"/>
    <col min="10506" max="10506" width="11.42578125" style="6" customWidth="1"/>
    <col min="10507" max="10507" width="13.7109375" style="6" customWidth="1"/>
    <col min="10508" max="10752" width="9" style="6"/>
    <col min="10753" max="10753" width="14.85546875" style="6" customWidth="1"/>
    <col min="10754" max="10754" width="7.7109375" style="6" customWidth="1"/>
    <col min="10755" max="10755" width="9.5703125" style="6" customWidth="1"/>
    <col min="10756" max="10756" width="0" style="6" hidden="1" customWidth="1"/>
    <col min="10757" max="10757" width="9.5703125" style="6" customWidth="1"/>
    <col min="10758" max="10758" width="20" style="6" customWidth="1"/>
    <col min="10759" max="10759" width="9.7109375" style="6" customWidth="1"/>
    <col min="10760" max="10760" width="11" style="6" customWidth="1"/>
    <col min="10761" max="10761" width="13" style="6" customWidth="1"/>
    <col min="10762" max="10762" width="11.42578125" style="6" customWidth="1"/>
    <col min="10763" max="10763" width="13.7109375" style="6" customWidth="1"/>
    <col min="10764" max="11008" width="9" style="6"/>
    <col min="11009" max="11009" width="14.85546875" style="6" customWidth="1"/>
    <col min="11010" max="11010" width="7.7109375" style="6" customWidth="1"/>
    <col min="11011" max="11011" width="9.5703125" style="6" customWidth="1"/>
    <col min="11012" max="11012" width="0" style="6" hidden="1" customWidth="1"/>
    <col min="11013" max="11013" width="9.5703125" style="6" customWidth="1"/>
    <col min="11014" max="11014" width="20" style="6" customWidth="1"/>
    <col min="11015" max="11015" width="9.7109375" style="6" customWidth="1"/>
    <col min="11016" max="11016" width="11" style="6" customWidth="1"/>
    <col min="11017" max="11017" width="13" style="6" customWidth="1"/>
    <col min="11018" max="11018" width="11.42578125" style="6" customWidth="1"/>
    <col min="11019" max="11019" width="13.7109375" style="6" customWidth="1"/>
    <col min="11020" max="11264" width="9" style="6"/>
    <col min="11265" max="11265" width="14.85546875" style="6" customWidth="1"/>
    <col min="11266" max="11266" width="7.7109375" style="6" customWidth="1"/>
    <col min="11267" max="11267" width="9.5703125" style="6" customWidth="1"/>
    <col min="11268" max="11268" width="0" style="6" hidden="1" customWidth="1"/>
    <col min="11269" max="11269" width="9.5703125" style="6" customWidth="1"/>
    <col min="11270" max="11270" width="20" style="6" customWidth="1"/>
    <col min="11271" max="11271" width="9.7109375" style="6" customWidth="1"/>
    <col min="11272" max="11272" width="11" style="6" customWidth="1"/>
    <col min="11273" max="11273" width="13" style="6" customWidth="1"/>
    <col min="11274" max="11274" width="11.42578125" style="6" customWidth="1"/>
    <col min="11275" max="11275" width="13.7109375" style="6" customWidth="1"/>
    <col min="11276" max="11520" width="9" style="6"/>
    <col min="11521" max="11521" width="14.85546875" style="6" customWidth="1"/>
    <col min="11522" max="11522" width="7.7109375" style="6" customWidth="1"/>
    <col min="11523" max="11523" width="9.5703125" style="6" customWidth="1"/>
    <col min="11524" max="11524" width="0" style="6" hidden="1" customWidth="1"/>
    <col min="11525" max="11525" width="9.5703125" style="6" customWidth="1"/>
    <col min="11526" max="11526" width="20" style="6" customWidth="1"/>
    <col min="11527" max="11527" width="9.7109375" style="6" customWidth="1"/>
    <col min="11528" max="11528" width="11" style="6" customWidth="1"/>
    <col min="11529" max="11529" width="13" style="6" customWidth="1"/>
    <col min="11530" max="11530" width="11.42578125" style="6" customWidth="1"/>
    <col min="11531" max="11531" width="13.7109375" style="6" customWidth="1"/>
    <col min="11532" max="11776" width="9" style="6"/>
    <col min="11777" max="11777" width="14.85546875" style="6" customWidth="1"/>
    <col min="11778" max="11778" width="7.7109375" style="6" customWidth="1"/>
    <col min="11779" max="11779" width="9.5703125" style="6" customWidth="1"/>
    <col min="11780" max="11780" width="0" style="6" hidden="1" customWidth="1"/>
    <col min="11781" max="11781" width="9.5703125" style="6" customWidth="1"/>
    <col min="11782" max="11782" width="20" style="6" customWidth="1"/>
    <col min="11783" max="11783" width="9.7109375" style="6" customWidth="1"/>
    <col min="11784" max="11784" width="11" style="6" customWidth="1"/>
    <col min="11785" max="11785" width="13" style="6" customWidth="1"/>
    <col min="11786" max="11786" width="11.42578125" style="6" customWidth="1"/>
    <col min="11787" max="11787" width="13.7109375" style="6" customWidth="1"/>
    <col min="11788" max="12032" width="9" style="6"/>
    <col min="12033" max="12033" width="14.85546875" style="6" customWidth="1"/>
    <col min="12034" max="12034" width="7.7109375" style="6" customWidth="1"/>
    <col min="12035" max="12035" width="9.5703125" style="6" customWidth="1"/>
    <col min="12036" max="12036" width="0" style="6" hidden="1" customWidth="1"/>
    <col min="12037" max="12037" width="9.5703125" style="6" customWidth="1"/>
    <col min="12038" max="12038" width="20" style="6" customWidth="1"/>
    <col min="12039" max="12039" width="9.7109375" style="6" customWidth="1"/>
    <col min="12040" max="12040" width="11" style="6" customWidth="1"/>
    <col min="12041" max="12041" width="13" style="6" customWidth="1"/>
    <col min="12042" max="12042" width="11.42578125" style="6" customWidth="1"/>
    <col min="12043" max="12043" width="13.7109375" style="6" customWidth="1"/>
    <col min="12044" max="12288" width="9" style="6"/>
    <col min="12289" max="12289" width="14.85546875" style="6" customWidth="1"/>
    <col min="12290" max="12290" width="7.7109375" style="6" customWidth="1"/>
    <col min="12291" max="12291" width="9.5703125" style="6" customWidth="1"/>
    <col min="12292" max="12292" width="0" style="6" hidden="1" customWidth="1"/>
    <col min="12293" max="12293" width="9.5703125" style="6" customWidth="1"/>
    <col min="12294" max="12294" width="20" style="6" customWidth="1"/>
    <col min="12295" max="12295" width="9.7109375" style="6" customWidth="1"/>
    <col min="12296" max="12296" width="11" style="6" customWidth="1"/>
    <col min="12297" max="12297" width="13" style="6" customWidth="1"/>
    <col min="12298" max="12298" width="11.42578125" style="6" customWidth="1"/>
    <col min="12299" max="12299" width="13.7109375" style="6" customWidth="1"/>
    <col min="12300" max="12544" width="9" style="6"/>
    <col min="12545" max="12545" width="14.85546875" style="6" customWidth="1"/>
    <col min="12546" max="12546" width="7.7109375" style="6" customWidth="1"/>
    <col min="12547" max="12547" width="9.5703125" style="6" customWidth="1"/>
    <col min="12548" max="12548" width="0" style="6" hidden="1" customWidth="1"/>
    <col min="12549" max="12549" width="9.5703125" style="6" customWidth="1"/>
    <col min="12550" max="12550" width="20" style="6" customWidth="1"/>
    <col min="12551" max="12551" width="9.7109375" style="6" customWidth="1"/>
    <col min="12552" max="12552" width="11" style="6" customWidth="1"/>
    <col min="12553" max="12553" width="13" style="6" customWidth="1"/>
    <col min="12554" max="12554" width="11.42578125" style="6" customWidth="1"/>
    <col min="12555" max="12555" width="13.7109375" style="6" customWidth="1"/>
    <col min="12556" max="12800" width="9" style="6"/>
    <col min="12801" max="12801" width="14.85546875" style="6" customWidth="1"/>
    <col min="12802" max="12802" width="7.7109375" style="6" customWidth="1"/>
    <col min="12803" max="12803" width="9.5703125" style="6" customWidth="1"/>
    <col min="12804" max="12804" width="0" style="6" hidden="1" customWidth="1"/>
    <col min="12805" max="12805" width="9.5703125" style="6" customWidth="1"/>
    <col min="12806" max="12806" width="20" style="6" customWidth="1"/>
    <col min="12807" max="12807" width="9.7109375" style="6" customWidth="1"/>
    <col min="12808" max="12808" width="11" style="6" customWidth="1"/>
    <col min="12809" max="12809" width="13" style="6" customWidth="1"/>
    <col min="12810" max="12810" width="11.42578125" style="6" customWidth="1"/>
    <col min="12811" max="12811" width="13.7109375" style="6" customWidth="1"/>
    <col min="12812" max="13056" width="9" style="6"/>
    <col min="13057" max="13057" width="14.85546875" style="6" customWidth="1"/>
    <col min="13058" max="13058" width="7.7109375" style="6" customWidth="1"/>
    <col min="13059" max="13059" width="9.5703125" style="6" customWidth="1"/>
    <col min="13060" max="13060" width="0" style="6" hidden="1" customWidth="1"/>
    <col min="13061" max="13061" width="9.5703125" style="6" customWidth="1"/>
    <col min="13062" max="13062" width="20" style="6" customWidth="1"/>
    <col min="13063" max="13063" width="9.7109375" style="6" customWidth="1"/>
    <col min="13064" max="13064" width="11" style="6" customWidth="1"/>
    <col min="13065" max="13065" width="13" style="6" customWidth="1"/>
    <col min="13066" max="13066" width="11.42578125" style="6" customWidth="1"/>
    <col min="13067" max="13067" width="13.7109375" style="6" customWidth="1"/>
    <col min="13068" max="13312" width="9" style="6"/>
    <col min="13313" max="13313" width="14.85546875" style="6" customWidth="1"/>
    <col min="13314" max="13314" width="7.7109375" style="6" customWidth="1"/>
    <col min="13315" max="13315" width="9.5703125" style="6" customWidth="1"/>
    <col min="13316" max="13316" width="0" style="6" hidden="1" customWidth="1"/>
    <col min="13317" max="13317" width="9.5703125" style="6" customWidth="1"/>
    <col min="13318" max="13318" width="20" style="6" customWidth="1"/>
    <col min="13319" max="13319" width="9.7109375" style="6" customWidth="1"/>
    <col min="13320" max="13320" width="11" style="6" customWidth="1"/>
    <col min="13321" max="13321" width="13" style="6" customWidth="1"/>
    <col min="13322" max="13322" width="11.42578125" style="6" customWidth="1"/>
    <col min="13323" max="13323" width="13.7109375" style="6" customWidth="1"/>
    <col min="13324" max="13568" width="9" style="6"/>
    <col min="13569" max="13569" width="14.85546875" style="6" customWidth="1"/>
    <col min="13570" max="13570" width="7.7109375" style="6" customWidth="1"/>
    <col min="13571" max="13571" width="9.5703125" style="6" customWidth="1"/>
    <col min="13572" max="13572" width="0" style="6" hidden="1" customWidth="1"/>
    <col min="13573" max="13573" width="9.5703125" style="6" customWidth="1"/>
    <col min="13574" max="13574" width="20" style="6" customWidth="1"/>
    <col min="13575" max="13575" width="9.7109375" style="6" customWidth="1"/>
    <col min="13576" max="13576" width="11" style="6" customWidth="1"/>
    <col min="13577" max="13577" width="13" style="6" customWidth="1"/>
    <col min="13578" max="13578" width="11.42578125" style="6" customWidth="1"/>
    <col min="13579" max="13579" width="13.7109375" style="6" customWidth="1"/>
    <col min="13580" max="13824" width="9" style="6"/>
    <col min="13825" max="13825" width="14.85546875" style="6" customWidth="1"/>
    <col min="13826" max="13826" width="7.7109375" style="6" customWidth="1"/>
    <col min="13827" max="13827" width="9.5703125" style="6" customWidth="1"/>
    <col min="13828" max="13828" width="0" style="6" hidden="1" customWidth="1"/>
    <col min="13829" max="13829" width="9.5703125" style="6" customWidth="1"/>
    <col min="13830" max="13830" width="20" style="6" customWidth="1"/>
    <col min="13831" max="13831" width="9.7109375" style="6" customWidth="1"/>
    <col min="13832" max="13832" width="11" style="6" customWidth="1"/>
    <col min="13833" max="13833" width="13" style="6" customWidth="1"/>
    <col min="13834" max="13834" width="11.42578125" style="6" customWidth="1"/>
    <col min="13835" max="13835" width="13.7109375" style="6" customWidth="1"/>
    <col min="13836" max="14080" width="9" style="6"/>
    <col min="14081" max="14081" width="14.85546875" style="6" customWidth="1"/>
    <col min="14082" max="14082" width="7.7109375" style="6" customWidth="1"/>
    <col min="14083" max="14083" width="9.5703125" style="6" customWidth="1"/>
    <col min="14084" max="14084" width="0" style="6" hidden="1" customWidth="1"/>
    <col min="14085" max="14085" width="9.5703125" style="6" customWidth="1"/>
    <col min="14086" max="14086" width="20" style="6" customWidth="1"/>
    <col min="14087" max="14087" width="9.7109375" style="6" customWidth="1"/>
    <col min="14088" max="14088" width="11" style="6" customWidth="1"/>
    <col min="14089" max="14089" width="13" style="6" customWidth="1"/>
    <col min="14090" max="14090" width="11.42578125" style="6" customWidth="1"/>
    <col min="14091" max="14091" width="13.7109375" style="6" customWidth="1"/>
    <col min="14092" max="14336" width="9" style="6"/>
    <col min="14337" max="14337" width="14.85546875" style="6" customWidth="1"/>
    <col min="14338" max="14338" width="7.7109375" style="6" customWidth="1"/>
    <col min="14339" max="14339" width="9.5703125" style="6" customWidth="1"/>
    <col min="14340" max="14340" width="0" style="6" hidden="1" customWidth="1"/>
    <col min="14341" max="14341" width="9.5703125" style="6" customWidth="1"/>
    <col min="14342" max="14342" width="20" style="6" customWidth="1"/>
    <col min="14343" max="14343" width="9.7109375" style="6" customWidth="1"/>
    <col min="14344" max="14344" width="11" style="6" customWidth="1"/>
    <col min="14345" max="14345" width="13" style="6" customWidth="1"/>
    <col min="14346" max="14346" width="11.42578125" style="6" customWidth="1"/>
    <col min="14347" max="14347" width="13.7109375" style="6" customWidth="1"/>
    <col min="14348" max="14592" width="9" style="6"/>
    <col min="14593" max="14593" width="14.85546875" style="6" customWidth="1"/>
    <col min="14594" max="14594" width="7.7109375" style="6" customWidth="1"/>
    <col min="14595" max="14595" width="9.5703125" style="6" customWidth="1"/>
    <col min="14596" max="14596" width="0" style="6" hidden="1" customWidth="1"/>
    <col min="14597" max="14597" width="9.5703125" style="6" customWidth="1"/>
    <col min="14598" max="14598" width="20" style="6" customWidth="1"/>
    <col min="14599" max="14599" width="9.7109375" style="6" customWidth="1"/>
    <col min="14600" max="14600" width="11" style="6" customWidth="1"/>
    <col min="14601" max="14601" width="13" style="6" customWidth="1"/>
    <col min="14602" max="14602" width="11.42578125" style="6" customWidth="1"/>
    <col min="14603" max="14603" width="13.7109375" style="6" customWidth="1"/>
    <col min="14604" max="14848" width="9" style="6"/>
    <col min="14849" max="14849" width="14.85546875" style="6" customWidth="1"/>
    <col min="14850" max="14850" width="7.7109375" style="6" customWidth="1"/>
    <col min="14851" max="14851" width="9.5703125" style="6" customWidth="1"/>
    <col min="14852" max="14852" width="0" style="6" hidden="1" customWidth="1"/>
    <col min="14853" max="14853" width="9.5703125" style="6" customWidth="1"/>
    <col min="14854" max="14854" width="20" style="6" customWidth="1"/>
    <col min="14855" max="14855" width="9.7109375" style="6" customWidth="1"/>
    <col min="14856" max="14856" width="11" style="6" customWidth="1"/>
    <col min="14857" max="14857" width="13" style="6" customWidth="1"/>
    <col min="14858" max="14858" width="11.42578125" style="6" customWidth="1"/>
    <col min="14859" max="14859" width="13.7109375" style="6" customWidth="1"/>
    <col min="14860" max="15104" width="9" style="6"/>
    <col min="15105" max="15105" width="14.85546875" style="6" customWidth="1"/>
    <col min="15106" max="15106" width="7.7109375" style="6" customWidth="1"/>
    <col min="15107" max="15107" width="9.5703125" style="6" customWidth="1"/>
    <col min="15108" max="15108" width="0" style="6" hidden="1" customWidth="1"/>
    <col min="15109" max="15109" width="9.5703125" style="6" customWidth="1"/>
    <col min="15110" max="15110" width="20" style="6" customWidth="1"/>
    <col min="15111" max="15111" width="9.7109375" style="6" customWidth="1"/>
    <col min="15112" max="15112" width="11" style="6" customWidth="1"/>
    <col min="15113" max="15113" width="13" style="6" customWidth="1"/>
    <col min="15114" max="15114" width="11.42578125" style="6" customWidth="1"/>
    <col min="15115" max="15115" width="13.7109375" style="6" customWidth="1"/>
    <col min="15116" max="15360" width="9" style="6"/>
    <col min="15361" max="15361" width="14.85546875" style="6" customWidth="1"/>
    <col min="15362" max="15362" width="7.7109375" style="6" customWidth="1"/>
    <col min="15363" max="15363" width="9.5703125" style="6" customWidth="1"/>
    <col min="15364" max="15364" width="0" style="6" hidden="1" customWidth="1"/>
    <col min="15365" max="15365" width="9.5703125" style="6" customWidth="1"/>
    <col min="15366" max="15366" width="20" style="6" customWidth="1"/>
    <col min="15367" max="15367" width="9.7109375" style="6" customWidth="1"/>
    <col min="15368" max="15368" width="11" style="6" customWidth="1"/>
    <col min="15369" max="15369" width="13" style="6" customWidth="1"/>
    <col min="15370" max="15370" width="11.42578125" style="6" customWidth="1"/>
    <col min="15371" max="15371" width="13.7109375" style="6" customWidth="1"/>
    <col min="15372" max="15616" width="9" style="6"/>
    <col min="15617" max="15617" width="14.85546875" style="6" customWidth="1"/>
    <col min="15618" max="15618" width="7.7109375" style="6" customWidth="1"/>
    <col min="15619" max="15619" width="9.5703125" style="6" customWidth="1"/>
    <col min="15620" max="15620" width="0" style="6" hidden="1" customWidth="1"/>
    <col min="15621" max="15621" width="9.5703125" style="6" customWidth="1"/>
    <col min="15622" max="15622" width="20" style="6" customWidth="1"/>
    <col min="15623" max="15623" width="9.7109375" style="6" customWidth="1"/>
    <col min="15624" max="15624" width="11" style="6" customWidth="1"/>
    <col min="15625" max="15625" width="13" style="6" customWidth="1"/>
    <col min="15626" max="15626" width="11.42578125" style="6" customWidth="1"/>
    <col min="15627" max="15627" width="13.7109375" style="6" customWidth="1"/>
    <col min="15628" max="15872" width="9" style="6"/>
    <col min="15873" max="15873" width="14.85546875" style="6" customWidth="1"/>
    <col min="15874" max="15874" width="7.7109375" style="6" customWidth="1"/>
    <col min="15875" max="15875" width="9.5703125" style="6" customWidth="1"/>
    <col min="15876" max="15876" width="0" style="6" hidden="1" customWidth="1"/>
    <col min="15877" max="15877" width="9.5703125" style="6" customWidth="1"/>
    <col min="15878" max="15878" width="20" style="6" customWidth="1"/>
    <col min="15879" max="15879" width="9.7109375" style="6" customWidth="1"/>
    <col min="15880" max="15880" width="11" style="6" customWidth="1"/>
    <col min="15881" max="15881" width="13" style="6" customWidth="1"/>
    <col min="15882" max="15882" width="11.42578125" style="6" customWidth="1"/>
    <col min="15883" max="15883" width="13.7109375" style="6" customWidth="1"/>
    <col min="15884" max="16128" width="9" style="6"/>
    <col min="16129" max="16129" width="14.85546875" style="6" customWidth="1"/>
    <col min="16130" max="16130" width="7.7109375" style="6" customWidth="1"/>
    <col min="16131" max="16131" width="9.5703125" style="6" customWidth="1"/>
    <col min="16132" max="16132" width="0" style="6" hidden="1" customWidth="1"/>
    <col min="16133" max="16133" width="9.5703125" style="6" customWidth="1"/>
    <col min="16134" max="16134" width="20" style="6" customWidth="1"/>
    <col min="16135" max="16135" width="9.7109375" style="6" customWidth="1"/>
    <col min="16136" max="16136" width="11" style="6" customWidth="1"/>
    <col min="16137" max="16137" width="13" style="6" customWidth="1"/>
    <col min="16138" max="16138" width="11.42578125" style="6" customWidth="1"/>
    <col min="16139" max="16139" width="13.7109375" style="6" customWidth="1"/>
    <col min="16140" max="16384" width="9" style="6"/>
  </cols>
  <sheetData>
    <row r="1" spans="1:12">
      <c r="A1" s="5"/>
      <c r="B1" s="6"/>
      <c r="C1" s="3"/>
      <c r="D1" s="3"/>
      <c r="E1" s="3"/>
      <c r="F1" s="1"/>
      <c r="G1" s="3"/>
      <c r="H1" s="3"/>
      <c r="I1" s="3"/>
      <c r="J1" s="3"/>
      <c r="K1" s="3"/>
    </row>
    <row r="2" spans="1:12" ht="63.75" customHeight="1">
      <c r="A2" s="5"/>
      <c r="B2" s="6"/>
      <c r="C2" s="499"/>
      <c r="D2" s="499"/>
      <c r="E2" s="499"/>
      <c r="F2" s="499"/>
      <c r="G2" s="499"/>
      <c r="H2" s="499"/>
      <c r="I2" s="499"/>
      <c r="J2" s="499"/>
      <c r="K2" s="499"/>
    </row>
    <row r="3" spans="1:12" ht="30.75" customHeight="1">
      <c r="A3" s="5"/>
      <c r="B3" s="6"/>
      <c r="D3" s="518" t="s">
        <v>33</v>
      </c>
      <c r="E3" s="518"/>
      <c r="F3" s="518"/>
      <c r="G3" s="518"/>
      <c r="H3" s="518"/>
      <c r="I3" s="518"/>
      <c r="J3" s="518"/>
      <c r="K3" s="518"/>
    </row>
    <row r="4" spans="1:12" ht="15" customHeight="1">
      <c r="A4" s="5"/>
      <c r="B4" s="6" t="s">
        <v>19</v>
      </c>
      <c r="C4" s="81" t="s">
        <v>19</v>
      </c>
      <c r="D4" s="81"/>
      <c r="E4" s="81"/>
      <c r="F4" s="519" t="s">
        <v>34</v>
      </c>
      <c r="G4" s="519"/>
      <c r="H4" s="519"/>
      <c r="I4" s="83"/>
    </row>
    <row r="5" spans="1:12" ht="13.5" customHeight="1">
      <c r="A5" s="5"/>
      <c r="B5" s="6"/>
      <c r="C5" s="81"/>
      <c r="D5" s="81"/>
      <c r="E5" s="81"/>
      <c r="F5" s="81"/>
      <c r="G5" s="83"/>
      <c r="H5" s="83"/>
      <c r="I5" s="83"/>
      <c r="J5" s="23"/>
      <c r="K5" s="23"/>
    </row>
    <row r="6" spans="1:12" ht="15.75">
      <c r="A6" s="5"/>
      <c r="B6" s="6"/>
      <c r="C6" s="82"/>
      <c r="D6" s="82"/>
      <c r="E6" s="82"/>
      <c r="F6" s="82"/>
      <c r="G6" s="84"/>
      <c r="H6" s="84"/>
      <c r="I6" s="84"/>
      <c r="J6" s="193" t="s">
        <v>2</v>
      </c>
      <c r="K6" s="612">
        <f>'NE-AEC7 (DIRECTLY)'!$J$6</f>
        <v>41046</v>
      </c>
    </row>
    <row r="7" spans="1:12" ht="32.25" customHeight="1">
      <c r="A7" s="434" t="s">
        <v>21</v>
      </c>
      <c r="B7" s="435" t="s">
        <v>22</v>
      </c>
      <c r="C7" s="436" t="s">
        <v>23</v>
      </c>
      <c r="D7" s="436" t="s">
        <v>4</v>
      </c>
      <c r="E7" s="436" t="s">
        <v>5</v>
      </c>
      <c r="F7" s="434" t="s">
        <v>3</v>
      </c>
      <c r="G7" s="436" t="s">
        <v>5</v>
      </c>
      <c r="H7" s="225" t="s">
        <v>6</v>
      </c>
      <c r="I7" s="225" t="s">
        <v>10</v>
      </c>
      <c r="J7" s="225" t="s">
        <v>7</v>
      </c>
      <c r="K7" s="225" t="s">
        <v>9</v>
      </c>
    </row>
    <row r="8" spans="1:12" s="60" customFormat="1" ht="34.5" hidden="1" customHeight="1">
      <c r="A8" s="73" t="s">
        <v>27</v>
      </c>
      <c r="B8" s="70">
        <v>80</v>
      </c>
      <c r="C8" s="71">
        <v>40948</v>
      </c>
      <c r="D8" s="71" t="e">
        <f>#REF!</f>
        <v>#REF!</v>
      </c>
      <c r="E8" s="71">
        <v>40951</v>
      </c>
      <c r="F8" s="73" t="s">
        <v>36</v>
      </c>
      <c r="G8" s="76">
        <v>40957</v>
      </c>
      <c r="H8" s="76">
        <f t="shared" ref="H8:H10" si="0">G8+17</f>
        <v>40974</v>
      </c>
      <c r="I8" s="76">
        <f t="shared" ref="I8:J13" si="1">H8+3</f>
        <v>40977</v>
      </c>
      <c r="J8" s="76">
        <f t="shared" si="1"/>
        <v>40980</v>
      </c>
      <c r="K8" s="76">
        <f t="shared" ref="K8:K10" si="2">H8+9</f>
        <v>40983</v>
      </c>
      <c r="L8" s="79"/>
    </row>
    <row r="9" spans="1:12" s="58" customFormat="1" ht="34.5" hidden="1" customHeight="1">
      <c r="A9" s="73" t="str">
        <f t="shared" ref="A9:A10" si="3">A8</f>
        <v>SARA</v>
      </c>
      <c r="B9" s="70">
        <f t="shared" ref="B9:B10" si="4">B8+1</f>
        <v>81</v>
      </c>
      <c r="C9" s="71">
        <f t="shared" ref="C9:C10" si="5">C8+7</f>
        <v>40955</v>
      </c>
      <c r="D9" s="71" t="e">
        <f>#REF!</f>
        <v>#REF!</v>
      </c>
      <c r="E9" s="71">
        <f t="shared" ref="E9:E10" si="6">C9+3</f>
        <v>40958</v>
      </c>
      <c r="F9" s="73" t="s">
        <v>37</v>
      </c>
      <c r="G9" s="74">
        <f t="shared" ref="G9:G10" si="7">G8+7</f>
        <v>40964</v>
      </c>
      <c r="H9" s="74">
        <f t="shared" si="0"/>
        <v>40981</v>
      </c>
      <c r="I9" s="74">
        <f t="shared" si="1"/>
        <v>40984</v>
      </c>
      <c r="J9" s="74">
        <f t="shared" si="1"/>
        <v>40987</v>
      </c>
      <c r="K9" s="74">
        <f t="shared" si="2"/>
        <v>40990</v>
      </c>
      <c r="L9" s="66"/>
    </row>
    <row r="10" spans="1:12" s="58" customFormat="1" ht="34.5" hidden="1" customHeight="1">
      <c r="A10" s="73" t="str">
        <f t="shared" si="3"/>
        <v>SARA</v>
      </c>
      <c r="B10" s="70">
        <f t="shared" si="4"/>
        <v>82</v>
      </c>
      <c r="C10" s="71">
        <f t="shared" si="5"/>
        <v>40962</v>
      </c>
      <c r="D10" s="71" t="e">
        <f>#REF!</f>
        <v>#REF!</v>
      </c>
      <c r="E10" s="71">
        <f t="shared" si="6"/>
        <v>40965</v>
      </c>
      <c r="F10" s="73" t="s">
        <v>38</v>
      </c>
      <c r="G10" s="74">
        <f t="shared" si="7"/>
        <v>40971</v>
      </c>
      <c r="H10" s="74">
        <f t="shared" si="0"/>
        <v>40988</v>
      </c>
      <c r="I10" s="74">
        <f t="shared" si="1"/>
        <v>40991</v>
      </c>
      <c r="J10" s="74">
        <f t="shared" si="1"/>
        <v>40994</v>
      </c>
      <c r="K10" s="74">
        <f t="shared" si="2"/>
        <v>40997</v>
      </c>
      <c r="L10" s="66"/>
    </row>
    <row r="11" spans="1:12" s="58" customFormat="1" ht="34.5" hidden="1" customHeight="1">
      <c r="A11" s="73" t="str">
        <f>A10</f>
        <v>SARA</v>
      </c>
      <c r="B11" s="70">
        <f>B10+1</f>
        <v>83</v>
      </c>
      <c r="C11" s="71">
        <f>C10+7</f>
        <v>40969</v>
      </c>
      <c r="D11" s="71" t="e">
        <f>#REF!</f>
        <v>#REF!</v>
      </c>
      <c r="E11" s="71">
        <f>C11+3</f>
        <v>40972</v>
      </c>
      <c r="F11" s="73" t="s">
        <v>39</v>
      </c>
      <c r="G11" s="74">
        <f>G10+8</f>
        <v>40979</v>
      </c>
      <c r="H11" s="74">
        <f>G11+18</f>
        <v>40997</v>
      </c>
      <c r="I11" s="74">
        <f t="shared" si="1"/>
        <v>41000</v>
      </c>
      <c r="J11" s="74">
        <f t="shared" si="1"/>
        <v>41003</v>
      </c>
      <c r="K11" s="74">
        <f>H11+9</f>
        <v>41006</v>
      </c>
      <c r="L11" s="66"/>
    </row>
    <row r="12" spans="1:12" s="58" customFormat="1" ht="34.5" hidden="1" customHeight="1">
      <c r="A12" s="73" t="str">
        <f>A11</f>
        <v>SARA</v>
      </c>
      <c r="B12" s="70">
        <f>B11+1</f>
        <v>84</v>
      </c>
      <c r="C12" s="71">
        <f>C11+7</f>
        <v>40976</v>
      </c>
      <c r="D12" s="71" t="e">
        <f>#REF!</f>
        <v>#REF!</v>
      </c>
      <c r="E12" s="71">
        <f>C12+3</f>
        <v>40979</v>
      </c>
      <c r="F12" s="73" t="s">
        <v>40</v>
      </c>
      <c r="G12" s="74">
        <f>G11+5</f>
        <v>40984</v>
      </c>
      <c r="H12" s="74">
        <f>G12+18</f>
        <v>41002</v>
      </c>
      <c r="I12" s="74">
        <f t="shared" si="1"/>
        <v>41005</v>
      </c>
      <c r="J12" s="74">
        <f t="shared" si="1"/>
        <v>41008</v>
      </c>
      <c r="K12" s="74">
        <f>H12+9</f>
        <v>41011</v>
      </c>
      <c r="L12" s="66"/>
    </row>
    <row r="13" spans="1:12" s="58" customFormat="1" ht="34.5" hidden="1" customHeight="1">
      <c r="A13" s="73" t="str">
        <f>A12</f>
        <v>SARA</v>
      </c>
      <c r="B13" s="70">
        <f>B12+1</f>
        <v>85</v>
      </c>
      <c r="C13" s="71">
        <f>C12+7</f>
        <v>40983</v>
      </c>
      <c r="D13" s="71" t="e">
        <f>#REF!</f>
        <v>#REF!</v>
      </c>
      <c r="E13" s="71">
        <f>C13+3</f>
        <v>40986</v>
      </c>
      <c r="F13" s="73" t="s">
        <v>41</v>
      </c>
      <c r="G13" s="74">
        <f>G12+7</f>
        <v>40991</v>
      </c>
      <c r="H13" s="74">
        <f>G13+19</f>
        <v>41010</v>
      </c>
      <c r="I13" s="74">
        <f t="shared" si="1"/>
        <v>41013</v>
      </c>
      <c r="J13" s="74">
        <f>I13+2</f>
        <v>41015</v>
      </c>
      <c r="K13" s="74">
        <f>H13+8</f>
        <v>41018</v>
      </c>
      <c r="L13" s="66"/>
    </row>
    <row r="14" spans="1:12" s="58" customFormat="1" ht="3.75" hidden="1" customHeight="1">
      <c r="A14" s="73" t="str">
        <f t="shared" ref="A14:A15" si="8">A13</f>
        <v>SARA</v>
      </c>
      <c r="B14" s="70">
        <f t="shared" ref="B14:B15" si="9">B13+1</f>
        <v>86</v>
      </c>
      <c r="C14" s="71">
        <f t="shared" ref="C14:C15" si="10">C13+7</f>
        <v>40990</v>
      </c>
      <c r="D14" s="71" t="e">
        <f>#REF!</f>
        <v>#REF!</v>
      </c>
      <c r="E14" s="71">
        <f t="shared" ref="E14:E15" si="11">C14+3</f>
        <v>40993</v>
      </c>
      <c r="F14" s="73" t="s">
        <v>50</v>
      </c>
      <c r="G14" s="74">
        <f>G13+9</f>
        <v>41000</v>
      </c>
      <c r="H14" s="74">
        <f>G14+17</f>
        <v>41017</v>
      </c>
      <c r="I14" s="74">
        <f t="shared" ref="I14:I15" si="12">H14+3</f>
        <v>41020</v>
      </c>
      <c r="J14" s="74">
        <f t="shared" ref="J14:J15" si="13">I14+3</f>
        <v>41023</v>
      </c>
      <c r="K14" s="74">
        <f t="shared" ref="K14:K15" si="14">H14+9</f>
        <v>41026</v>
      </c>
      <c r="L14" s="66"/>
    </row>
    <row r="15" spans="1:12" s="58" customFormat="1" ht="3.75" hidden="1" customHeight="1">
      <c r="A15" s="336" t="str">
        <f t="shared" si="8"/>
        <v>SARA</v>
      </c>
      <c r="B15" s="347">
        <f t="shared" si="9"/>
        <v>87</v>
      </c>
      <c r="C15" s="352">
        <f t="shared" si="10"/>
        <v>40997</v>
      </c>
      <c r="D15" s="71" t="e">
        <f>#REF!</f>
        <v>#REF!</v>
      </c>
      <c r="E15" s="352">
        <f t="shared" si="11"/>
        <v>41000</v>
      </c>
      <c r="F15" s="73" t="s">
        <v>51</v>
      </c>
      <c r="G15" s="74">
        <f>G14+6</f>
        <v>41006</v>
      </c>
      <c r="H15" s="74">
        <f t="shared" ref="H15" si="15">G15+18</f>
        <v>41024</v>
      </c>
      <c r="I15" s="74">
        <f t="shared" si="12"/>
        <v>41027</v>
      </c>
      <c r="J15" s="74">
        <f t="shared" si="13"/>
        <v>41030</v>
      </c>
      <c r="K15" s="74">
        <f t="shared" si="14"/>
        <v>41033</v>
      </c>
      <c r="L15" s="66"/>
    </row>
    <row r="16" spans="1:12" s="58" customFormat="1" ht="13.5" hidden="1" customHeight="1">
      <c r="A16" s="345"/>
      <c r="B16" s="350"/>
      <c r="C16" s="352"/>
      <c r="D16" s="356"/>
      <c r="E16" s="352"/>
      <c r="F16" s="512" t="s">
        <v>417</v>
      </c>
      <c r="G16" s="509">
        <f>G15+10</f>
        <v>41016</v>
      </c>
      <c r="H16" s="509">
        <f>G16+18</f>
        <v>41034</v>
      </c>
      <c r="I16" s="515">
        <f>H16+3</f>
        <v>41037</v>
      </c>
      <c r="J16" s="509">
        <f>I16+3</f>
        <v>41040</v>
      </c>
      <c r="K16" s="509">
        <f>H16+9</f>
        <v>41043</v>
      </c>
      <c r="L16" s="66"/>
    </row>
    <row r="17" spans="1:12" s="58" customFormat="1" ht="19.5" hidden="1" customHeight="1">
      <c r="A17" s="357" t="str">
        <f>'NE-AEC2'!A33</f>
        <v>CAPE FRIO</v>
      </c>
      <c r="B17" s="338">
        <f>'NE-AEC2'!B33</f>
        <v>52</v>
      </c>
      <c r="C17" s="53">
        <f>'NE-AEC2'!C33</f>
        <v>41005</v>
      </c>
      <c r="D17" s="356">
        <f>'NE-AEC2'!D33</f>
        <v>41008</v>
      </c>
      <c r="E17" s="53">
        <f t="shared" ref="E17" si="16">C17+3</f>
        <v>41008</v>
      </c>
      <c r="F17" s="513"/>
      <c r="G17" s="510"/>
      <c r="H17" s="510"/>
      <c r="I17" s="516"/>
      <c r="J17" s="510"/>
      <c r="K17" s="510"/>
      <c r="L17" s="66"/>
    </row>
    <row r="18" spans="1:12" s="58" customFormat="1" ht="19.5" hidden="1" customHeight="1">
      <c r="A18" s="357" t="str">
        <f>'NE-AEC2'!A34</f>
        <v>SIMA SAPPHIRE</v>
      </c>
      <c r="B18" s="360">
        <f>'NE-AEC2'!B34</f>
        <v>411</v>
      </c>
      <c r="C18" s="53">
        <f>'NE-AEC2'!C34</f>
        <v>41007</v>
      </c>
      <c r="D18" s="356">
        <f>'NE-AEC2'!D34</f>
        <v>41010</v>
      </c>
      <c r="E18" s="53">
        <f>C18+3</f>
        <v>41010</v>
      </c>
      <c r="F18" s="513"/>
      <c r="G18" s="510"/>
      <c r="H18" s="510"/>
      <c r="I18" s="516"/>
      <c r="J18" s="510"/>
      <c r="K18" s="510"/>
      <c r="L18" s="66"/>
    </row>
    <row r="19" spans="1:12" ht="14.25" hidden="1" customHeight="1">
      <c r="A19" s="346"/>
      <c r="B19" s="351"/>
      <c r="C19" s="355"/>
      <c r="E19" s="355"/>
      <c r="F19" s="514"/>
      <c r="G19" s="511"/>
      <c r="H19" s="511"/>
      <c r="I19" s="517"/>
      <c r="J19" s="511"/>
      <c r="K19" s="511"/>
    </row>
    <row r="20" spans="1:12" s="58" customFormat="1" ht="13.5" hidden="1" customHeight="1">
      <c r="A20" s="345"/>
      <c r="B20" s="350"/>
      <c r="C20" s="352"/>
      <c r="D20" s="356"/>
      <c r="E20" s="352"/>
      <c r="F20" s="512" t="s">
        <v>366</v>
      </c>
      <c r="G20" s="509">
        <f>G16+4</f>
        <v>41020</v>
      </c>
      <c r="H20" s="509">
        <f>G20+18</f>
        <v>41038</v>
      </c>
      <c r="I20" s="515">
        <f>H20+3</f>
        <v>41041</v>
      </c>
      <c r="J20" s="509">
        <f>I20+3</f>
        <v>41044</v>
      </c>
      <c r="K20" s="509">
        <f>H20+9</f>
        <v>41047</v>
      </c>
      <c r="L20" s="66"/>
    </row>
    <row r="21" spans="1:12" s="58" customFormat="1" ht="19.5" hidden="1" customHeight="1">
      <c r="A21" s="357" t="str">
        <f>'NE-AEC2'!A37</f>
        <v>PAC ANTLIA</v>
      </c>
      <c r="B21" s="339">
        <f>'NE-AEC2'!B37</f>
        <v>60</v>
      </c>
      <c r="C21" s="53">
        <f>'NE-AEC2'!C37</f>
        <v>41012</v>
      </c>
      <c r="D21" s="356">
        <f>'NE-AEC2'!D37</f>
        <v>41015</v>
      </c>
      <c r="E21" s="53">
        <f t="shared" ref="E21" si="17">C21+3</f>
        <v>41015</v>
      </c>
      <c r="F21" s="513"/>
      <c r="G21" s="510"/>
      <c r="H21" s="510"/>
      <c r="I21" s="516"/>
      <c r="J21" s="510"/>
      <c r="K21" s="510"/>
      <c r="L21" s="66"/>
    </row>
    <row r="22" spans="1:12" s="58" customFormat="1" ht="19.5" hidden="1" customHeight="1">
      <c r="A22" s="357" t="str">
        <f>'NE-AEC2'!A38</f>
        <v>SIMA SAPPHIRE</v>
      </c>
      <c r="B22" s="360">
        <f>'NE-AEC2'!B38</f>
        <v>412</v>
      </c>
      <c r="C22" s="53">
        <f>'NE-AEC2'!C38</f>
        <v>41014</v>
      </c>
      <c r="D22" s="356">
        <f>'NE-AEC2'!D38</f>
        <v>41017</v>
      </c>
      <c r="E22" s="53">
        <f>C22+3</f>
        <v>41017</v>
      </c>
      <c r="F22" s="513"/>
      <c r="G22" s="510"/>
      <c r="H22" s="510"/>
      <c r="I22" s="516"/>
      <c r="J22" s="510"/>
      <c r="K22" s="510"/>
      <c r="L22" s="66"/>
    </row>
    <row r="23" spans="1:12" ht="14.25" hidden="1" customHeight="1">
      <c r="A23" s="346"/>
      <c r="B23" s="351"/>
      <c r="C23" s="355"/>
      <c r="E23" s="355"/>
      <c r="F23" s="514"/>
      <c r="G23" s="511"/>
      <c r="H23" s="511"/>
      <c r="I23" s="517"/>
      <c r="J23" s="511"/>
      <c r="K23" s="511"/>
    </row>
    <row r="24" spans="1:12" s="58" customFormat="1" ht="13.5" hidden="1" customHeight="1">
      <c r="A24" s="345"/>
      <c r="B24" s="350"/>
      <c r="C24" s="352"/>
      <c r="D24" s="356"/>
      <c r="E24" s="352"/>
      <c r="F24" s="512" t="s">
        <v>367</v>
      </c>
      <c r="G24" s="509">
        <f>G20+8</f>
        <v>41028</v>
      </c>
      <c r="H24" s="509">
        <f>G24+18</f>
        <v>41046</v>
      </c>
      <c r="I24" s="515">
        <f>H24+3</f>
        <v>41049</v>
      </c>
      <c r="J24" s="509">
        <f>I24+3</f>
        <v>41052</v>
      </c>
      <c r="K24" s="509">
        <f>H24+9</f>
        <v>41055</v>
      </c>
      <c r="L24" s="66"/>
    </row>
    <row r="25" spans="1:12" s="58" customFormat="1" ht="19.5" hidden="1" customHeight="1">
      <c r="A25" s="357" t="str">
        <f>'NE-AEC2'!A41</f>
        <v>CAPE FRIO</v>
      </c>
      <c r="B25" s="338">
        <f>'NE-AEC2'!B41</f>
        <v>53</v>
      </c>
      <c r="C25" s="53">
        <f>'NE-AEC2'!C41</f>
        <v>41019</v>
      </c>
      <c r="D25" s="356">
        <f>'NE-AEC2'!D41</f>
        <v>41022</v>
      </c>
      <c r="E25" s="53">
        <f t="shared" ref="E25" si="18">C25+3</f>
        <v>41022</v>
      </c>
      <c r="F25" s="513"/>
      <c r="G25" s="510"/>
      <c r="H25" s="510"/>
      <c r="I25" s="516"/>
      <c r="J25" s="510"/>
      <c r="K25" s="510"/>
      <c r="L25" s="66"/>
    </row>
    <row r="26" spans="1:12" s="58" customFormat="1" ht="19.5" hidden="1" customHeight="1">
      <c r="A26" s="357" t="str">
        <f>'NE-AEC2'!A42</f>
        <v>SIMA SAPPHIRE</v>
      </c>
      <c r="B26" s="360">
        <f>'NE-AEC2'!B42</f>
        <v>413</v>
      </c>
      <c r="C26" s="53">
        <f>'NE-AEC2'!C42</f>
        <v>41021</v>
      </c>
      <c r="D26" s="356">
        <f>'NE-AEC2'!D42</f>
        <v>41024</v>
      </c>
      <c r="E26" s="53">
        <f>C26+3</f>
        <v>41024</v>
      </c>
      <c r="F26" s="513"/>
      <c r="G26" s="510"/>
      <c r="H26" s="510"/>
      <c r="I26" s="516"/>
      <c r="J26" s="510"/>
      <c r="K26" s="510"/>
      <c r="L26" s="66"/>
    </row>
    <row r="27" spans="1:12" ht="14.25" hidden="1" customHeight="1">
      <c r="A27" s="346"/>
      <c r="B27" s="351"/>
      <c r="C27" s="355"/>
      <c r="E27" s="355"/>
      <c r="F27" s="514"/>
      <c r="G27" s="511"/>
      <c r="H27" s="511"/>
      <c r="I27" s="517"/>
      <c r="J27" s="511"/>
      <c r="K27" s="511"/>
    </row>
    <row r="28" spans="1:12" s="58" customFormat="1" ht="13.5" hidden="1" customHeight="1">
      <c r="A28" s="345"/>
      <c r="B28" s="350"/>
      <c r="C28" s="352"/>
      <c r="D28" s="356"/>
      <c r="E28" s="352"/>
      <c r="F28" s="512" t="s">
        <v>368</v>
      </c>
      <c r="G28" s="509">
        <f>G24+5</f>
        <v>41033</v>
      </c>
      <c r="H28" s="509">
        <f>G28+18</f>
        <v>41051</v>
      </c>
      <c r="I28" s="515">
        <f>H28+3</f>
        <v>41054</v>
      </c>
      <c r="J28" s="509">
        <f>I28+3</f>
        <v>41057</v>
      </c>
      <c r="K28" s="509">
        <f>H28+9</f>
        <v>41060</v>
      </c>
      <c r="L28" s="66"/>
    </row>
    <row r="29" spans="1:12" s="58" customFormat="1" ht="19.5" hidden="1" customHeight="1">
      <c r="A29" s="357" t="str">
        <f>'NE-AEC2'!A45</f>
        <v>PAC ANTLIA</v>
      </c>
      <c r="B29" s="339">
        <f>'NE-AEC2'!B45</f>
        <v>61</v>
      </c>
      <c r="C29" s="53">
        <f>'NE-AEC2'!C45</f>
        <v>41026</v>
      </c>
      <c r="D29" s="356">
        <f>'NE-AEC2'!D45</f>
        <v>41029</v>
      </c>
      <c r="E29" s="53">
        <f t="shared" ref="E29" si="19">C29+3</f>
        <v>41029</v>
      </c>
      <c r="F29" s="513"/>
      <c r="G29" s="510"/>
      <c r="H29" s="510"/>
      <c r="I29" s="516"/>
      <c r="J29" s="510"/>
      <c r="K29" s="510"/>
      <c r="L29" s="66"/>
    </row>
    <row r="30" spans="1:12" s="58" customFormat="1" ht="19.5" hidden="1" customHeight="1">
      <c r="A30" s="357" t="str">
        <f>'NE-AEC2'!A46</f>
        <v>SIMA SAPPHIRE</v>
      </c>
      <c r="B30" s="360">
        <f>'NE-AEC2'!B46</f>
        <v>414</v>
      </c>
      <c r="C30" s="53">
        <f>'NE-AEC2'!C46</f>
        <v>41028</v>
      </c>
      <c r="D30" s="356">
        <f>'NE-AEC2'!D46</f>
        <v>41031</v>
      </c>
      <c r="E30" s="53">
        <f>C30+3</f>
        <v>41031</v>
      </c>
      <c r="F30" s="513"/>
      <c r="G30" s="510"/>
      <c r="H30" s="510"/>
      <c r="I30" s="516"/>
      <c r="J30" s="510"/>
      <c r="K30" s="510"/>
      <c r="L30" s="66"/>
    </row>
    <row r="31" spans="1:12" ht="14.25" hidden="1" customHeight="1">
      <c r="A31" s="346"/>
      <c r="B31" s="351"/>
      <c r="C31" s="355"/>
      <c r="E31" s="355"/>
      <c r="F31" s="514"/>
      <c r="G31" s="511"/>
      <c r="H31" s="511"/>
      <c r="I31" s="517"/>
      <c r="J31" s="511"/>
      <c r="K31" s="511"/>
    </row>
    <row r="32" spans="1:12" s="58" customFormat="1" ht="13.5" customHeight="1">
      <c r="A32" s="345"/>
      <c r="B32" s="350"/>
      <c r="C32" s="352"/>
      <c r="D32" s="356"/>
      <c r="E32" s="352"/>
      <c r="F32" s="512" t="s">
        <v>376</v>
      </c>
      <c r="G32" s="509">
        <f>G28+9</f>
        <v>41042</v>
      </c>
      <c r="H32" s="509">
        <f>G32+17</f>
        <v>41059</v>
      </c>
      <c r="I32" s="515">
        <f>H32+3</f>
        <v>41062</v>
      </c>
      <c r="J32" s="509">
        <f>I32+3</f>
        <v>41065</v>
      </c>
      <c r="K32" s="509">
        <f>H32+9</f>
        <v>41068</v>
      </c>
      <c r="L32" s="66"/>
    </row>
    <row r="33" spans="1:12" s="58" customFormat="1" ht="19.5" customHeight="1">
      <c r="A33" s="357" t="str">
        <f>'NE-AEC2'!A49</f>
        <v>CAPE FRIO</v>
      </c>
      <c r="B33" s="338">
        <f>'NE-AEC2'!B49</f>
        <v>54</v>
      </c>
      <c r="C33" s="53">
        <f>'NE-AEC2'!C49</f>
        <v>41033</v>
      </c>
      <c r="D33" s="356">
        <f>'NE-AEC2'!D49</f>
        <v>41036</v>
      </c>
      <c r="E33" s="53">
        <f t="shared" ref="E33" si="20">C33+3</f>
        <v>41036</v>
      </c>
      <c r="F33" s="513"/>
      <c r="G33" s="510"/>
      <c r="H33" s="510"/>
      <c r="I33" s="516"/>
      <c r="J33" s="510"/>
      <c r="K33" s="510"/>
      <c r="L33" s="66"/>
    </row>
    <row r="34" spans="1:12" s="58" customFormat="1" ht="19.5" customHeight="1">
      <c r="A34" s="357" t="str">
        <f>'NE-AEC2'!A50</f>
        <v>SIMA SAPPHIRE</v>
      </c>
      <c r="B34" s="360">
        <f>'NE-AEC2'!B50</f>
        <v>415</v>
      </c>
      <c r="C34" s="53">
        <f>'NE-AEC2'!C50</f>
        <v>41035</v>
      </c>
      <c r="D34" s="356">
        <f>'NE-AEC2'!D50</f>
        <v>41038</v>
      </c>
      <c r="E34" s="53">
        <f>C34+3</f>
        <v>41038</v>
      </c>
      <c r="F34" s="513"/>
      <c r="G34" s="510"/>
      <c r="H34" s="510"/>
      <c r="I34" s="516"/>
      <c r="J34" s="510"/>
      <c r="K34" s="510"/>
      <c r="L34" s="66"/>
    </row>
    <row r="35" spans="1:12" ht="14.25" customHeight="1">
      <c r="A35" s="346"/>
      <c r="B35" s="351"/>
      <c r="C35" s="355"/>
      <c r="E35" s="355"/>
      <c r="F35" s="514"/>
      <c r="G35" s="511"/>
      <c r="H35" s="511"/>
      <c r="I35" s="517"/>
      <c r="J35" s="511"/>
      <c r="K35" s="511"/>
    </row>
    <row r="36" spans="1:12" s="58" customFormat="1" ht="13.5" customHeight="1">
      <c r="A36" s="345"/>
      <c r="B36" s="350"/>
      <c r="C36" s="352"/>
      <c r="D36" s="356"/>
      <c r="E36" s="352"/>
      <c r="F36" s="512" t="s">
        <v>377</v>
      </c>
      <c r="G36" s="509">
        <f>G32+5</f>
        <v>41047</v>
      </c>
      <c r="H36" s="509">
        <f>G36+18</f>
        <v>41065</v>
      </c>
      <c r="I36" s="515">
        <f>H36+3</f>
        <v>41068</v>
      </c>
      <c r="J36" s="509">
        <f>I36+3</f>
        <v>41071</v>
      </c>
      <c r="K36" s="509">
        <f>H36+9</f>
        <v>41074</v>
      </c>
      <c r="L36" s="66"/>
    </row>
    <row r="37" spans="1:12" s="58" customFormat="1" ht="19.5" customHeight="1">
      <c r="A37" s="357" t="str">
        <f>'NE-AEC2'!A53</f>
        <v>PAC ANTLIA</v>
      </c>
      <c r="B37" s="339">
        <f>'NE-AEC2'!B53</f>
        <v>62</v>
      </c>
      <c r="C37" s="53">
        <f>'NE-AEC2'!C53</f>
        <v>41040</v>
      </c>
      <c r="D37" s="356">
        <f>'NE-AEC2'!D53</f>
        <v>41043</v>
      </c>
      <c r="E37" s="53">
        <f t="shared" ref="E37" si="21">C37+3</f>
        <v>41043</v>
      </c>
      <c r="F37" s="513"/>
      <c r="G37" s="510"/>
      <c r="H37" s="510"/>
      <c r="I37" s="516"/>
      <c r="J37" s="510"/>
      <c r="K37" s="510"/>
      <c r="L37" s="66"/>
    </row>
    <row r="38" spans="1:12" s="58" customFormat="1" ht="19.5" customHeight="1">
      <c r="A38" s="357" t="str">
        <f>'NE-AEC2'!A54</f>
        <v>SIMA SAPPHIRE</v>
      </c>
      <c r="B38" s="360">
        <f>'NE-AEC2'!B54</f>
        <v>416</v>
      </c>
      <c r="C38" s="53">
        <f>'NE-AEC2'!C54</f>
        <v>41042</v>
      </c>
      <c r="D38" s="356">
        <f>'NE-AEC2'!D54</f>
        <v>41045</v>
      </c>
      <c r="E38" s="53">
        <f>C38+3</f>
        <v>41045</v>
      </c>
      <c r="F38" s="513"/>
      <c r="G38" s="510"/>
      <c r="H38" s="510"/>
      <c r="I38" s="516"/>
      <c r="J38" s="510"/>
      <c r="K38" s="510"/>
      <c r="L38" s="66"/>
    </row>
    <row r="39" spans="1:12" ht="14.25" customHeight="1">
      <c r="A39" s="346"/>
      <c r="B39" s="351"/>
      <c r="C39" s="355"/>
      <c r="E39" s="355"/>
      <c r="F39" s="514"/>
      <c r="G39" s="511"/>
      <c r="H39" s="511"/>
      <c r="I39" s="517"/>
      <c r="J39" s="511"/>
      <c r="K39" s="511"/>
    </row>
    <row r="40" spans="1:12" s="58" customFormat="1" ht="13.5" customHeight="1">
      <c r="A40" s="345"/>
      <c r="B40" s="350"/>
      <c r="C40" s="352"/>
      <c r="D40" s="356"/>
      <c r="E40" s="352"/>
      <c r="F40" s="512" t="s">
        <v>426</v>
      </c>
      <c r="G40" s="509">
        <f>G36+7</f>
        <v>41054</v>
      </c>
      <c r="H40" s="509">
        <f>G40+18</f>
        <v>41072</v>
      </c>
      <c r="I40" s="515">
        <f>H40+3</f>
        <v>41075</v>
      </c>
      <c r="J40" s="509">
        <f>I40+3</f>
        <v>41078</v>
      </c>
      <c r="K40" s="509">
        <f>H40+9</f>
        <v>41081</v>
      </c>
      <c r="L40" s="66"/>
    </row>
    <row r="41" spans="1:12" s="58" customFormat="1" ht="19.5" customHeight="1">
      <c r="A41" s="357" t="str">
        <f>'NE-AEC2'!A57</f>
        <v>CAPE FRIO</v>
      </c>
      <c r="B41" s="338">
        <f>'NE-AEC2'!B57</f>
        <v>55</v>
      </c>
      <c r="C41" s="53">
        <f>'NE-AEC2'!C57</f>
        <v>41047</v>
      </c>
      <c r="D41" s="356">
        <f>'NE-AEC2'!D57</f>
        <v>41050</v>
      </c>
      <c r="E41" s="53">
        <f t="shared" ref="E41" si="22">C41+3</f>
        <v>41050</v>
      </c>
      <c r="F41" s="513"/>
      <c r="G41" s="510"/>
      <c r="H41" s="510"/>
      <c r="I41" s="516"/>
      <c r="J41" s="510"/>
      <c r="K41" s="510"/>
      <c r="L41" s="66"/>
    </row>
    <row r="42" spans="1:12" s="58" customFormat="1" ht="19.5" customHeight="1">
      <c r="A42" s="357" t="str">
        <f>'NE-AEC2'!A58</f>
        <v>SIMA SAPPHIRE</v>
      </c>
      <c r="B42" s="360">
        <f>'NE-AEC2'!B58</f>
        <v>417</v>
      </c>
      <c r="C42" s="53">
        <f>'NE-AEC2'!C58</f>
        <v>41049</v>
      </c>
      <c r="D42" s="356">
        <f>'NE-AEC2'!D58</f>
        <v>41052</v>
      </c>
      <c r="E42" s="53">
        <f>C42+3</f>
        <v>41052</v>
      </c>
      <c r="F42" s="513"/>
      <c r="G42" s="510"/>
      <c r="H42" s="510"/>
      <c r="I42" s="516"/>
      <c r="J42" s="510"/>
      <c r="K42" s="510"/>
      <c r="L42" s="66"/>
    </row>
    <row r="43" spans="1:12" ht="14.25" customHeight="1">
      <c r="A43" s="346"/>
      <c r="B43" s="351"/>
      <c r="C43" s="355"/>
      <c r="E43" s="355"/>
      <c r="F43" s="514"/>
      <c r="G43" s="511"/>
      <c r="H43" s="511"/>
      <c r="I43" s="517"/>
      <c r="J43" s="511"/>
      <c r="K43" s="511"/>
    </row>
    <row r="44" spans="1:12" s="58" customFormat="1" ht="13.5" customHeight="1">
      <c r="A44" s="345"/>
      <c r="B44" s="350"/>
      <c r="C44" s="352"/>
      <c r="D44" s="356"/>
      <c r="E44" s="352"/>
      <c r="F44" s="512" t="s">
        <v>427</v>
      </c>
      <c r="G44" s="509">
        <f>G40+7</f>
        <v>41061</v>
      </c>
      <c r="H44" s="509">
        <f>G44+18</f>
        <v>41079</v>
      </c>
      <c r="I44" s="515">
        <f>H44+4</f>
        <v>41083</v>
      </c>
      <c r="J44" s="509">
        <f>I44+3</f>
        <v>41086</v>
      </c>
      <c r="K44" s="509">
        <f>H44+9</f>
        <v>41088</v>
      </c>
      <c r="L44" s="66"/>
    </row>
    <row r="45" spans="1:12" s="58" customFormat="1" ht="19.5" customHeight="1">
      <c r="A45" s="357" t="str">
        <f>'NE-AEC2'!A61</f>
        <v>GALLANT WAVE</v>
      </c>
      <c r="B45" s="339">
        <f>'NE-AEC2'!B61</f>
        <v>64</v>
      </c>
      <c r="C45" s="53">
        <f>'NE-AEC2'!C61</f>
        <v>41053</v>
      </c>
      <c r="D45" s="356">
        <f>'NE-AEC2'!D61</f>
        <v>41056</v>
      </c>
      <c r="E45" s="53">
        <f t="shared" ref="E45" si="23">C45+3</f>
        <v>41056</v>
      </c>
      <c r="F45" s="513"/>
      <c r="G45" s="510"/>
      <c r="H45" s="510"/>
      <c r="I45" s="516"/>
      <c r="J45" s="510"/>
      <c r="K45" s="510"/>
      <c r="L45" s="66"/>
    </row>
    <row r="46" spans="1:12" s="58" customFormat="1" ht="19.5" customHeight="1">
      <c r="A46" s="357" t="str">
        <f>'NE-AEC2'!A62</f>
        <v>SIMA SAPPHIRE</v>
      </c>
      <c r="B46" s="360">
        <f>'NE-AEC2'!B62</f>
        <v>418</v>
      </c>
      <c r="C46" s="53">
        <f>'NE-AEC2'!C62</f>
        <v>41056</v>
      </c>
      <c r="D46" s="356">
        <f>'NE-AEC2'!D62</f>
        <v>41059</v>
      </c>
      <c r="E46" s="53">
        <f>C46+3</f>
        <v>41059</v>
      </c>
      <c r="F46" s="513"/>
      <c r="G46" s="510"/>
      <c r="H46" s="510"/>
      <c r="I46" s="516"/>
      <c r="J46" s="510"/>
      <c r="K46" s="510"/>
      <c r="L46" s="66"/>
    </row>
    <row r="47" spans="1:12" ht="14.25" customHeight="1">
      <c r="A47" s="346"/>
      <c r="B47" s="351"/>
      <c r="C47" s="355"/>
      <c r="E47" s="355"/>
      <c r="F47" s="514"/>
      <c r="G47" s="511"/>
      <c r="H47" s="511"/>
      <c r="I47" s="517"/>
      <c r="J47" s="511"/>
      <c r="K47" s="511"/>
    </row>
    <row r="48" spans="1:12" s="58" customFormat="1" ht="13.5" customHeight="1">
      <c r="A48" s="345"/>
      <c r="B48" s="350"/>
      <c r="C48" s="352"/>
      <c r="D48" s="356"/>
      <c r="E48" s="352"/>
      <c r="F48" s="512" t="s">
        <v>448</v>
      </c>
      <c r="G48" s="509">
        <f>G44+7</f>
        <v>41068</v>
      </c>
      <c r="H48" s="509">
        <f>G48+18</f>
        <v>41086</v>
      </c>
      <c r="I48" s="515">
        <f>H48+3</f>
        <v>41089</v>
      </c>
      <c r="J48" s="509">
        <f>I48+3</f>
        <v>41092</v>
      </c>
      <c r="K48" s="509">
        <f>H48+9</f>
        <v>41095</v>
      </c>
      <c r="L48" s="66"/>
    </row>
    <row r="49" spans="1:12" s="58" customFormat="1" ht="19.5" customHeight="1">
      <c r="A49" s="357" t="str">
        <f>'NE-AEC2'!A65</f>
        <v>CAPE FRIO</v>
      </c>
      <c r="B49" s="338">
        <f>'NE-AEC2'!B65</f>
        <v>56</v>
      </c>
      <c r="C49" s="53">
        <f>'NE-AEC2'!C65</f>
        <v>41061</v>
      </c>
      <c r="D49" s="356">
        <f>'NE-AEC2'!D65</f>
        <v>41064</v>
      </c>
      <c r="E49" s="53">
        <f t="shared" ref="E49" si="24">C49+3</f>
        <v>41064</v>
      </c>
      <c r="F49" s="513"/>
      <c r="G49" s="510"/>
      <c r="H49" s="510"/>
      <c r="I49" s="516"/>
      <c r="J49" s="510"/>
      <c r="K49" s="510"/>
      <c r="L49" s="66"/>
    </row>
    <row r="50" spans="1:12" s="58" customFormat="1" ht="19.5" customHeight="1">
      <c r="A50" s="357" t="str">
        <f>'NE-AEC2'!A66</f>
        <v>SIMA SAPPHIRE</v>
      </c>
      <c r="B50" s="360">
        <f>'NE-AEC2'!B66</f>
        <v>419</v>
      </c>
      <c r="C50" s="53">
        <f>'NE-AEC2'!C66</f>
        <v>41063</v>
      </c>
      <c r="D50" s="356">
        <f>'NE-AEC2'!D66</f>
        <v>41066</v>
      </c>
      <c r="E50" s="53">
        <f>C50+3</f>
        <v>41066</v>
      </c>
      <c r="F50" s="513"/>
      <c r="G50" s="510"/>
      <c r="H50" s="510"/>
      <c r="I50" s="516"/>
      <c r="J50" s="510"/>
      <c r="K50" s="510"/>
      <c r="L50" s="66"/>
    </row>
    <row r="51" spans="1:12" ht="14.25" customHeight="1">
      <c r="A51" s="346"/>
      <c r="B51" s="351"/>
      <c r="C51" s="355"/>
      <c r="E51" s="355"/>
      <c r="F51" s="514"/>
      <c r="G51" s="511"/>
      <c r="H51" s="511"/>
      <c r="I51" s="517"/>
      <c r="J51" s="511"/>
      <c r="K51" s="511"/>
    </row>
    <row r="52" spans="1:12" s="58" customFormat="1" ht="13.5" customHeight="1">
      <c r="A52" s="345"/>
      <c r="B52" s="350"/>
      <c r="C52" s="352"/>
      <c r="D52" s="356"/>
      <c r="E52" s="352"/>
      <c r="F52" s="512" t="s">
        <v>449</v>
      </c>
      <c r="G52" s="509">
        <f>G48+7</f>
        <v>41075</v>
      </c>
      <c r="H52" s="509">
        <f>G52+18</f>
        <v>41093</v>
      </c>
      <c r="I52" s="515">
        <f>H52+3</f>
        <v>41096</v>
      </c>
      <c r="J52" s="509">
        <f>I52+3</f>
        <v>41099</v>
      </c>
      <c r="K52" s="509">
        <f>H52+9</f>
        <v>41102</v>
      </c>
      <c r="L52" s="66"/>
    </row>
    <row r="53" spans="1:12" s="58" customFormat="1" ht="19.5" customHeight="1">
      <c r="A53" s="357" t="str">
        <f>'NE-AEC2'!A69</f>
        <v>PAC ANTLIA</v>
      </c>
      <c r="B53" s="339">
        <f>'NE-AEC2'!B69</f>
        <v>65</v>
      </c>
      <c r="C53" s="53">
        <f>'NE-AEC2'!C69</f>
        <v>41068</v>
      </c>
      <c r="D53" s="356">
        <f>'NE-AEC2'!D69</f>
        <v>41071</v>
      </c>
      <c r="E53" s="53">
        <f t="shared" ref="E53" si="25">C53+3</f>
        <v>41071</v>
      </c>
      <c r="F53" s="513"/>
      <c r="G53" s="510"/>
      <c r="H53" s="510"/>
      <c r="I53" s="516"/>
      <c r="J53" s="510"/>
      <c r="K53" s="510"/>
      <c r="L53" s="66"/>
    </row>
    <row r="54" spans="1:12" s="58" customFormat="1" ht="19.5" customHeight="1">
      <c r="A54" s="357" t="str">
        <f>'NE-AEC2'!A70</f>
        <v>SIMA SAPPHIRE</v>
      </c>
      <c r="B54" s="360">
        <f>'NE-AEC2'!B70</f>
        <v>420</v>
      </c>
      <c r="C54" s="53">
        <f>'NE-AEC2'!C70</f>
        <v>41070</v>
      </c>
      <c r="D54" s="356">
        <f>'NE-AEC2'!D70</f>
        <v>41073</v>
      </c>
      <c r="E54" s="53">
        <f>C54+3</f>
        <v>41073</v>
      </c>
      <c r="F54" s="513"/>
      <c r="G54" s="510"/>
      <c r="H54" s="510"/>
      <c r="I54" s="516"/>
      <c r="J54" s="510"/>
      <c r="K54" s="510"/>
      <c r="L54" s="66"/>
    </row>
    <row r="55" spans="1:12" ht="14.25" customHeight="1">
      <c r="A55" s="346"/>
      <c r="B55" s="351"/>
      <c r="C55" s="355"/>
      <c r="E55" s="355"/>
      <c r="F55" s="514"/>
      <c r="G55" s="511"/>
      <c r="H55" s="511"/>
      <c r="I55" s="517"/>
      <c r="J55" s="511"/>
      <c r="K55" s="511"/>
    </row>
    <row r="56" spans="1:12" s="58" customFormat="1" ht="13.5" customHeight="1">
      <c r="A56" s="345"/>
      <c r="B56" s="350"/>
      <c r="C56" s="352"/>
      <c r="D56" s="356"/>
      <c r="E56" s="352"/>
      <c r="F56" s="512" t="s">
        <v>478</v>
      </c>
      <c r="G56" s="509">
        <f>G52+7</f>
        <v>41082</v>
      </c>
      <c r="H56" s="509">
        <f>G56+18</f>
        <v>41100</v>
      </c>
      <c r="I56" s="515">
        <f>H56+3</f>
        <v>41103</v>
      </c>
      <c r="J56" s="509">
        <f>I56+3</f>
        <v>41106</v>
      </c>
      <c r="K56" s="509">
        <f>H56+9</f>
        <v>41109</v>
      </c>
      <c r="L56" s="66"/>
    </row>
    <row r="57" spans="1:12" s="58" customFormat="1" ht="19.5" customHeight="1">
      <c r="A57" s="357" t="str">
        <f>'NE-AEC2'!A73</f>
        <v>CAPE FRIO</v>
      </c>
      <c r="B57" s="338">
        <f>'NE-AEC2'!B73</f>
        <v>57</v>
      </c>
      <c r="C57" s="53">
        <f>'NE-AEC2'!C73</f>
        <v>41075</v>
      </c>
      <c r="D57" s="356">
        <f>'NE-AEC2'!D73</f>
        <v>41078</v>
      </c>
      <c r="E57" s="53">
        <f t="shared" ref="E57" si="26">C57+3</f>
        <v>41078</v>
      </c>
      <c r="F57" s="513"/>
      <c r="G57" s="510"/>
      <c r="H57" s="510"/>
      <c r="I57" s="516"/>
      <c r="J57" s="510"/>
      <c r="K57" s="510"/>
      <c r="L57" s="66"/>
    </row>
    <row r="58" spans="1:12" s="58" customFormat="1" ht="19.5" customHeight="1">
      <c r="A58" s="357" t="str">
        <f>'NE-AEC2'!A74</f>
        <v>SIMA SAPPHIRE</v>
      </c>
      <c r="B58" s="360">
        <f>'NE-AEC2'!B74</f>
        <v>421</v>
      </c>
      <c r="C58" s="53">
        <f>'NE-AEC2'!C74</f>
        <v>41077</v>
      </c>
      <c r="D58" s="356">
        <f>'NE-AEC2'!D74</f>
        <v>41080</v>
      </c>
      <c r="E58" s="53">
        <f>C58+3</f>
        <v>41080</v>
      </c>
      <c r="F58" s="513"/>
      <c r="G58" s="510"/>
      <c r="H58" s="510"/>
      <c r="I58" s="516"/>
      <c r="J58" s="510"/>
      <c r="K58" s="510"/>
      <c r="L58" s="66"/>
    </row>
    <row r="59" spans="1:12" ht="14.25" customHeight="1">
      <c r="A59" s="346"/>
      <c r="B59" s="351"/>
      <c r="C59" s="355"/>
      <c r="E59" s="355"/>
      <c r="F59" s="514"/>
      <c r="G59" s="511"/>
      <c r="H59" s="511"/>
      <c r="I59" s="517"/>
      <c r="J59" s="511"/>
      <c r="K59" s="511"/>
    </row>
    <row r="60" spans="1:12" s="58" customFormat="1" ht="13.5" customHeight="1">
      <c r="A60" s="345"/>
      <c r="B60" s="350"/>
      <c r="C60" s="352"/>
      <c r="D60" s="356"/>
      <c r="E60" s="352"/>
      <c r="F60" s="512" t="s">
        <v>479</v>
      </c>
      <c r="G60" s="509">
        <f>G56+7</f>
        <v>41089</v>
      </c>
      <c r="H60" s="509">
        <f>G60+18</f>
        <v>41107</v>
      </c>
      <c r="I60" s="515">
        <f>H60+3</f>
        <v>41110</v>
      </c>
      <c r="J60" s="509">
        <f>I60+3</f>
        <v>41113</v>
      </c>
      <c r="K60" s="509">
        <f>H60+9</f>
        <v>41116</v>
      </c>
      <c r="L60" s="66"/>
    </row>
    <row r="61" spans="1:12" s="58" customFormat="1" ht="19.5" customHeight="1">
      <c r="A61" s="357" t="str">
        <f>'NE-AEC2'!A77</f>
        <v>PAC ANTLIA</v>
      </c>
      <c r="B61" s="339">
        <f>'NE-AEC2'!B77</f>
        <v>66</v>
      </c>
      <c r="C61" s="53">
        <f>'NE-AEC2'!C77</f>
        <v>41082</v>
      </c>
      <c r="D61" s="356">
        <f>'NE-AEC2'!D77</f>
        <v>41085</v>
      </c>
      <c r="E61" s="53">
        <f t="shared" ref="E61" si="27">C61+3</f>
        <v>41085</v>
      </c>
      <c r="F61" s="513"/>
      <c r="G61" s="510"/>
      <c r="H61" s="510"/>
      <c r="I61" s="516"/>
      <c r="J61" s="510"/>
      <c r="K61" s="510"/>
      <c r="L61" s="66"/>
    </row>
    <row r="62" spans="1:12" s="58" customFormat="1" ht="19.5" customHeight="1">
      <c r="A62" s="357" t="str">
        <f>'NE-AEC2'!A78</f>
        <v>SIMA SAPPHIRE</v>
      </c>
      <c r="B62" s="360">
        <f>'NE-AEC2'!B78</f>
        <v>422</v>
      </c>
      <c r="C62" s="53">
        <f>'NE-AEC2'!C78</f>
        <v>41084</v>
      </c>
      <c r="D62" s="356">
        <f>'NE-AEC2'!D78</f>
        <v>41087</v>
      </c>
      <c r="E62" s="53">
        <f>C62+3</f>
        <v>41087</v>
      </c>
      <c r="F62" s="513"/>
      <c r="G62" s="510"/>
      <c r="H62" s="510"/>
      <c r="I62" s="516"/>
      <c r="J62" s="510"/>
      <c r="K62" s="510"/>
      <c r="L62" s="66"/>
    </row>
    <row r="63" spans="1:12" ht="14.25" customHeight="1">
      <c r="A63" s="346"/>
      <c r="B63" s="351"/>
      <c r="C63" s="355"/>
      <c r="E63" s="355"/>
      <c r="F63" s="514"/>
      <c r="G63" s="511"/>
      <c r="H63" s="511"/>
      <c r="I63" s="517"/>
      <c r="J63" s="511"/>
      <c r="K63" s="511"/>
    </row>
    <row r="64" spans="1:12" s="58" customFormat="1" ht="13.5" customHeight="1">
      <c r="A64" s="345"/>
      <c r="B64" s="350"/>
      <c r="C64" s="352"/>
      <c r="D64" s="356"/>
      <c r="E64" s="352"/>
      <c r="F64" s="512" t="s">
        <v>480</v>
      </c>
      <c r="G64" s="509">
        <f>G60+7</f>
        <v>41096</v>
      </c>
      <c r="H64" s="509">
        <f>G64+18</f>
        <v>41114</v>
      </c>
      <c r="I64" s="515">
        <f>H64+3</f>
        <v>41117</v>
      </c>
      <c r="J64" s="509">
        <f>I64+3</f>
        <v>41120</v>
      </c>
      <c r="K64" s="509">
        <f>H64+9</f>
        <v>41123</v>
      </c>
      <c r="L64" s="66"/>
    </row>
    <row r="65" spans="1:12" s="58" customFormat="1" ht="19.5" customHeight="1">
      <c r="A65" s="357" t="str">
        <f>'NE-AEC2'!A81</f>
        <v>CAPE FRIO</v>
      </c>
      <c r="B65" s="338">
        <f>'NE-AEC2'!B81</f>
        <v>58</v>
      </c>
      <c r="C65" s="53">
        <f>'NE-AEC2'!C81</f>
        <v>41089</v>
      </c>
      <c r="D65" s="356">
        <f>'NE-AEC2'!D81</f>
        <v>41092</v>
      </c>
      <c r="E65" s="53">
        <f t="shared" ref="E65" si="28">C65+3</f>
        <v>41092</v>
      </c>
      <c r="F65" s="513"/>
      <c r="G65" s="510"/>
      <c r="H65" s="510"/>
      <c r="I65" s="516"/>
      <c r="J65" s="510"/>
      <c r="K65" s="510"/>
      <c r="L65" s="66"/>
    </row>
    <row r="66" spans="1:12" s="58" customFormat="1" ht="19.5" customHeight="1">
      <c r="A66" s="357" t="str">
        <f>'NE-AEC2'!A82</f>
        <v>SIMA SAPPHIRE</v>
      </c>
      <c r="B66" s="360">
        <f>'NE-AEC2'!B82</f>
        <v>423</v>
      </c>
      <c r="C66" s="53">
        <f>'NE-AEC2'!C82</f>
        <v>41091</v>
      </c>
      <c r="D66" s="356">
        <f>'NE-AEC2'!D82</f>
        <v>41094</v>
      </c>
      <c r="E66" s="53">
        <f>C66+3</f>
        <v>41094</v>
      </c>
      <c r="F66" s="513"/>
      <c r="G66" s="510"/>
      <c r="H66" s="510"/>
      <c r="I66" s="516"/>
      <c r="J66" s="510"/>
      <c r="K66" s="510"/>
      <c r="L66" s="66"/>
    </row>
    <row r="67" spans="1:12" ht="14.25" customHeight="1">
      <c r="A67" s="346"/>
      <c r="B67" s="351"/>
      <c r="C67" s="355"/>
      <c r="E67" s="355"/>
      <c r="F67" s="514"/>
      <c r="G67" s="511"/>
      <c r="H67" s="511"/>
      <c r="I67" s="517"/>
      <c r="J67" s="511"/>
      <c r="K67" s="511"/>
    </row>
    <row r="68" spans="1:12" s="58" customFormat="1" ht="13.5" customHeight="1">
      <c r="A68" s="345"/>
      <c r="B68" s="350"/>
      <c r="C68" s="352"/>
      <c r="D68" s="356"/>
      <c r="E68" s="352"/>
      <c r="F68" s="512" t="s">
        <v>481</v>
      </c>
      <c r="G68" s="509">
        <f>G64+7</f>
        <v>41103</v>
      </c>
      <c r="H68" s="509">
        <f>G68+18</f>
        <v>41121</v>
      </c>
      <c r="I68" s="515">
        <f>H68+3</f>
        <v>41124</v>
      </c>
      <c r="J68" s="509">
        <f>I68+3</f>
        <v>41127</v>
      </c>
      <c r="K68" s="509">
        <f>H68+9</f>
        <v>41130</v>
      </c>
      <c r="L68" s="66"/>
    </row>
    <row r="69" spans="1:12" s="58" customFormat="1" ht="19.5" customHeight="1">
      <c r="A69" s="357" t="str">
        <f>'NE-AEC2'!A85</f>
        <v>PAC ANTLIA</v>
      </c>
      <c r="B69" s="339">
        <f>'NE-AEC2'!B85</f>
        <v>67</v>
      </c>
      <c r="C69" s="53">
        <f>'NE-AEC2'!C85</f>
        <v>41096</v>
      </c>
      <c r="D69" s="356">
        <f>'NE-AEC2'!D85</f>
        <v>41099</v>
      </c>
      <c r="E69" s="53">
        <f t="shared" ref="E69" si="29">C69+3</f>
        <v>41099</v>
      </c>
      <c r="F69" s="513"/>
      <c r="G69" s="510"/>
      <c r="H69" s="510"/>
      <c r="I69" s="516"/>
      <c r="J69" s="510"/>
      <c r="K69" s="510"/>
      <c r="L69" s="66"/>
    </row>
    <row r="70" spans="1:12" s="58" customFormat="1" ht="19.5" customHeight="1">
      <c r="A70" s="357" t="str">
        <f>'NE-AEC2'!A86</f>
        <v>SIMA SAPPHIRE</v>
      </c>
      <c r="B70" s="360">
        <f>'NE-AEC2'!B86</f>
        <v>424</v>
      </c>
      <c r="C70" s="53">
        <f>'NE-AEC2'!C86</f>
        <v>41098</v>
      </c>
      <c r="D70" s="356">
        <f>'NE-AEC2'!D86</f>
        <v>41101</v>
      </c>
      <c r="E70" s="53">
        <f>C70+3</f>
        <v>41101</v>
      </c>
      <c r="F70" s="513"/>
      <c r="G70" s="510"/>
      <c r="H70" s="510"/>
      <c r="I70" s="516"/>
      <c r="J70" s="510"/>
      <c r="K70" s="510"/>
      <c r="L70" s="66"/>
    </row>
    <row r="71" spans="1:12" ht="14.25" customHeight="1">
      <c r="A71" s="346"/>
      <c r="B71" s="351"/>
      <c r="C71" s="355"/>
      <c r="E71" s="355"/>
      <c r="F71" s="514"/>
      <c r="G71" s="511"/>
      <c r="H71" s="511"/>
      <c r="I71" s="517"/>
      <c r="J71" s="511"/>
      <c r="K71" s="511"/>
    </row>
    <row r="72" spans="1:12" customFormat="1">
      <c r="A72" s="34" t="s">
        <v>19</v>
      </c>
      <c r="F72" s="36"/>
      <c r="G72" s="35"/>
    </row>
    <row r="73" spans="1:12" customFormat="1">
      <c r="A73" s="594" t="s">
        <v>524</v>
      </c>
      <c r="B73" s="595"/>
      <c r="C73" s="596"/>
      <c r="D73" s="596"/>
      <c r="E73" s="596"/>
      <c r="F73" s="597"/>
      <c r="G73" s="598"/>
      <c r="H73" s="599" t="s">
        <v>114</v>
      </c>
      <c r="I73" s="600"/>
      <c r="J73" s="207"/>
      <c r="K73" s="207"/>
    </row>
    <row r="74" spans="1:12" customFormat="1">
      <c r="A74" s="601" t="s">
        <v>525</v>
      </c>
      <c r="B74" s="602"/>
      <c r="C74" s="596"/>
      <c r="D74" s="596"/>
      <c r="E74" s="596"/>
      <c r="F74" s="597"/>
      <c r="G74" s="598"/>
      <c r="H74" s="603"/>
      <c r="I74" s="604" t="s">
        <v>526</v>
      </c>
      <c r="J74" s="207"/>
      <c r="K74" s="604" t="s">
        <v>527</v>
      </c>
    </row>
    <row r="75" spans="1:12" customFormat="1">
      <c r="A75" s="605" t="s">
        <v>528</v>
      </c>
      <c r="B75" s="602"/>
      <c r="C75" s="596"/>
      <c r="D75" s="596"/>
      <c r="E75" s="596"/>
      <c r="F75" s="597"/>
      <c r="G75" s="598"/>
      <c r="H75" s="606"/>
      <c r="I75" s="604" t="s">
        <v>529</v>
      </c>
      <c r="J75" s="207"/>
      <c r="K75" s="604" t="s">
        <v>530</v>
      </c>
    </row>
    <row r="76" spans="1:12" customFormat="1" ht="12.75" customHeight="1">
      <c r="A76" s="607" t="s">
        <v>531</v>
      </c>
      <c r="B76" s="608"/>
      <c r="C76" s="596"/>
      <c r="D76" s="596"/>
      <c r="E76" s="596"/>
      <c r="F76" s="597"/>
      <c r="G76" s="598"/>
      <c r="H76" s="606"/>
      <c r="I76" s="604" t="s">
        <v>532</v>
      </c>
      <c r="J76" s="207"/>
      <c r="K76" s="604" t="s">
        <v>533</v>
      </c>
    </row>
    <row r="77" spans="1:12" customFormat="1">
      <c r="A77" s="607" t="s">
        <v>534</v>
      </c>
      <c r="B77" s="609"/>
      <c r="C77" s="596"/>
      <c r="D77" s="596"/>
      <c r="E77" s="596"/>
      <c r="F77" s="597"/>
      <c r="G77" s="596"/>
      <c r="H77" s="596"/>
      <c r="I77" s="596"/>
      <c r="J77" s="610"/>
      <c r="K77" s="207"/>
    </row>
    <row r="78" spans="1:12" customFormat="1">
      <c r="A78" s="37"/>
      <c r="F78" s="6"/>
      <c r="G78" s="37"/>
    </row>
    <row r="79" spans="1:12" customFormat="1">
      <c r="A79" s="37"/>
      <c r="G79" s="37"/>
    </row>
    <row r="80" spans="1:12">
      <c r="A80" s="37"/>
      <c r="B80"/>
      <c r="C80"/>
      <c r="D80"/>
      <c r="E80"/>
    </row>
    <row r="81" spans="1:5">
      <c r="A81" s="37"/>
      <c r="B81"/>
      <c r="C81"/>
      <c r="D81"/>
      <c r="E81"/>
    </row>
    <row r="82" spans="1:5">
      <c r="A82" s="37"/>
      <c r="B82" s="67"/>
    </row>
  </sheetData>
  <mergeCells count="87">
    <mergeCell ref="D3:K3"/>
    <mergeCell ref="F4:H4"/>
    <mergeCell ref="C2:K2"/>
    <mergeCell ref="F16:F19"/>
    <mergeCell ref="G16:G19"/>
    <mergeCell ref="H16:H19"/>
    <mergeCell ref="I16:I19"/>
    <mergeCell ref="J16:J19"/>
    <mergeCell ref="K16:K19"/>
    <mergeCell ref="K20:K23"/>
    <mergeCell ref="F24:F27"/>
    <mergeCell ref="G24:G27"/>
    <mergeCell ref="H24:H27"/>
    <mergeCell ref="I24:I27"/>
    <mergeCell ref="J24:J27"/>
    <mergeCell ref="K24:K27"/>
    <mergeCell ref="F20:F23"/>
    <mergeCell ref="G20:G23"/>
    <mergeCell ref="H20:H23"/>
    <mergeCell ref="I20:I23"/>
    <mergeCell ref="J20:J23"/>
    <mergeCell ref="K28:K31"/>
    <mergeCell ref="F32:F35"/>
    <mergeCell ref="G32:G35"/>
    <mergeCell ref="H32:H35"/>
    <mergeCell ref="I32:I35"/>
    <mergeCell ref="J32:J35"/>
    <mergeCell ref="K32:K35"/>
    <mergeCell ref="F28:F31"/>
    <mergeCell ref="G28:G31"/>
    <mergeCell ref="H28:H31"/>
    <mergeCell ref="I28:I31"/>
    <mergeCell ref="J28:J31"/>
    <mergeCell ref="K36:K39"/>
    <mergeCell ref="F36:F39"/>
    <mergeCell ref="G36:G39"/>
    <mergeCell ref="H36:H39"/>
    <mergeCell ref="I36:I39"/>
    <mergeCell ref="J36:J39"/>
    <mergeCell ref="K40:K43"/>
    <mergeCell ref="F44:F47"/>
    <mergeCell ref="G44:G47"/>
    <mergeCell ref="H44:H47"/>
    <mergeCell ref="I44:I47"/>
    <mergeCell ref="J44:J47"/>
    <mergeCell ref="K44:K47"/>
    <mergeCell ref="F40:F43"/>
    <mergeCell ref="G40:G43"/>
    <mergeCell ref="H40:H43"/>
    <mergeCell ref="I40:I43"/>
    <mergeCell ref="J40:J43"/>
    <mergeCell ref="K48:K51"/>
    <mergeCell ref="F52:F55"/>
    <mergeCell ref="G52:G55"/>
    <mergeCell ref="H52:H55"/>
    <mergeCell ref="I52:I55"/>
    <mergeCell ref="J52:J55"/>
    <mergeCell ref="K52:K55"/>
    <mergeCell ref="F48:F51"/>
    <mergeCell ref="G48:G51"/>
    <mergeCell ref="H48:H51"/>
    <mergeCell ref="I48:I51"/>
    <mergeCell ref="J48:J51"/>
    <mergeCell ref="K56:K59"/>
    <mergeCell ref="F60:F63"/>
    <mergeCell ref="G60:G63"/>
    <mergeCell ref="H60:H63"/>
    <mergeCell ref="I60:I63"/>
    <mergeCell ref="J60:J63"/>
    <mergeCell ref="K60:K63"/>
    <mergeCell ref="F56:F59"/>
    <mergeCell ref="G56:G59"/>
    <mergeCell ref="H56:H59"/>
    <mergeCell ref="I56:I59"/>
    <mergeCell ref="J56:J59"/>
    <mergeCell ref="K64:K67"/>
    <mergeCell ref="F68:F71"/>
    <mergeCell ref="G68:G71"/>
    <mergeCell ref="H68:H71"/>
    <mergeCell ref="I68:I71"/>
    <mergeCell ref="J68:J71"/>
    <mergeCell ref="K68:K71"/>
    <mergeCell ref="F64:F67"/>
    <mergeCell ref="G64:G67"/>
    <mergeCell ref="H64:H67"/>
    <mergeCell ref="I64:I67"/>
    <mergeCell ref="J64:J67"/>
  </mergeCells>
  <dataValidations count="1">
    <dataValidation type="textLength" allowBlank="1" showInputMessage="1" showErrorMessage="1" error="Voy No. should contain 5 characters + &quot;/&quot; + leg (N/S)" sqref="B74">
      <formula1>7</formula1>
      <formula2>7</formula2>
    </dataValidation>
  </dataValidations>
  <pageMargins left="0.7" right="0.7" top="0.75" bottom="0.75" header="0.3" footer="0.3"/>
  <pageSetup paperSize="9"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O131"/>
  <sheetViews>
    <sheetView showGridLines="0" workbookViewId="0">
      <selection activeCell="M5" sqref="M5"/>
    </sheetView>
  </sheetViews>
  <sheetFormatPr defaultRowHeight="15"/>
  <cols>
    <col min="1" max="1" width="13" customWidth="1"/>
    <col min="2" max="2" width="8.7109375" style="85" customWidth="1"/>
    <col min="3" max="3" width="8.85546875" style="85" customWidth="1"/>
    <col min="4" max="4" width="8.7109375" style="85" customWidth="1"/>
    <col min="5" max="5" width="19.28515625" customWidth="1"/>
    <col min="6" max="6" width="8.42578125" style="85" customWidth="1"/>
    <col min="7" max="7" width="9.5703125" customWidth="1"/>
    <col min="8" max="8" width="7.42578125" customWidth="1"/>
    <col min="9" max="9" width="9.42578125" customWidth="1"/>
    <col min="10" max="10" width="11.42578125" customWidth="1"/>
    <col min="11" max="11" width="7.28515625" customWidth="1"/>
    <col min="12" max="12" width="8.42578125" customWidth="1"/>
    <col min="13" max="13" width="13" customWidth="1"/>
    <col min="257" max="257" width="10.5703125" customWidth="1"/>
    <col min="258" max="258" width="5.7109375" customWidth="1"/>
    <col min="259" max="259" width="8.85546875" customWidth="1"/>
    <col min="260" max="260" width="8.7109375" customWidth="1"/>
    <col min="261" max="261" width="16.85546875" customWidth="1"/>
    <col min="262" max="262" width="8.42578125" customWidth="1"/>
    <col min="263" max="263" width="7" customWidth="1"/>
    <col min="264" max="264" width="7.42578125" customWidth="1"/>
    <col min="265" max="265" width="9.42578125" customWidth="1"/>
    <col min="266" max="266" width="11.42578125" customWidth="1"/>
    <col min="267" max="267" width="7.28515625" customWidth="1"/>
    <col min="268" max="268" width="8.42578125" customWidth="1"/>
    <col min="269" max="269" width="12.42578125" customWidth="1"/>
    <col min="513" max="513" width="10.5703125" customWidth="1"/>
    <col min="514" max="514" width="5.7109375" customWidth="1"/>
    <col min="515" max="515" width="8.85546875" customWidth="1"/>
    <col min="516" max="516" width="8.7109375" customWidth="1"/>
    <col min="517" max="517" width="16.85546875" customWidth="1"/>
    <col min="518" max="518" width="8.42578125" customWidth="1"/>
    <col min="519" max="519" width="7" customWidth="1"/>
    <col min="520" max="520" width="7.42578125" customWidth="1"/>
    <col min="521" max="521" width="9.42578125" customWidth="1"/>
    <col min="522" max="522" width="11.42578125" customWidth="1"/>
    <col min="523" max="523" width="7.28515625" customWidth="1"/>
    <col min="524" max="524" width="8.42578125" customWidth="1"/>
    <col min="525" max="525" width="12.42578125" customWidth="1"/>
    <col min="769" max="769" width="10.5703125" customWidth="1"/>
    <col min="770" max="770" width="5.7109375" customWidth="1"/>
    <col min="771" max="771" width="8.85546875" customWidth="1"/>
    <col min="772" max="772" width="8.7109375" customWidth="1"/>
    <col min="773" max="773" width="16.85546875" customWidth="1"/>
    <col min="774" max="774" width="8.42578125" customWidth="1"/>
    <col min="775" max="775" width="7" customWidth="1"/>
    <col min="776" max="776" width="7.42578125" customWidth="1"/>
    <col min="777" max="777" width="9.42578125" customWidth="1"/>
    <col min="778" max="778" width="11.42578125" customWidth="1"/>
    <col min="779" max="779" width="7.28515625" customWidth="1"/>
    <col min="780" max="780" width="8.42578125" customWidth="1"/>
    <col min="781" max="781" width="12.42578125" customWidth="1"/>
    <col min="1025" max="1025" width="10.5703125" customWidth="1"/>
    <col min="1026" max="1026" width="5.7109375" customWidth="1"/>
    <col min="1027" max="1027" width="8.85546875" customWidth="1"/>
    <col min="1028" max="1028" width="8.7109375" customWidth="1"/>
    <col min="1029" max="1029" width="16.85546875" customWidth="1"/>
    <col min="1030" max="1030" width="8.42578125" customWidth="1"/>
    <col min="1031" max="1031" width="7" customWidth="1"/>
    <col min="1032" max="1032" width="7.42578125" customWidth="1"/>
    <col min="1033" max="1033" width="9.42578125" customWidth="1"/>
    <col min="1034" max="1034" width="11.42578125" customWidth="1"/>
    <col min="1035" max="1035" width="7.28515625" customWidth="1"/>
    <col min="1036" max="1036" width="8.42578125" customWidth="1"/>
    <col min="1037" max="1037" width="12.42578125" customWidth="1"/>
    <col min="1281" max="1281" width="10.5703125" customWidth="1"/>
    <col min="1282" max="1282" width="5.7109375" customWidth="1"/>
    <col min="1283" max="1283" width="8.85546875" customWidth="1"/>
    <col min="1284" max="1284" width="8.7109375" customWidth="1"/>
    <col min="1285" max="1285" width="16.85546875" customWidth="1"/>
    <col min="1286" max="1286" width="8.42578125" customWidth="1"/>
    <col min="1287" max="1287" width="7" customWidth="1"/>
    <col min="1288" max="1288" width="7.42578125" customWidth="1"/>
    <col min="1289" max="1289" width="9.42578125" customWidth="1"/>
    <col min="1290" max="1290" width="11.42578125" customWidth="1"/>
    <col min="1291" max="1291" width="7.28515625" customWidth="1"/>
    <col min="1292" max="1292" width="8.42578125" customWidth="1"/>
    <col min="1293" max="1293" width="12.42578125" customWidth="1"/>
    <col min="1537" max="1537" width="10.5703125" customWidth="1"/>
    <col min="1538" max="1538" width="5.7109375" customWidth="1"/>
    <col min="1539" max="1539" width="8.85546875" customWidth="1"/>
    <col min="1540" max="1540" width="8.7109375" customWidth="1"/>
    <col min="1541" max="1541" width="16.85546875" customWidth="1"/>
    <col min="1542" max="1542" width="8.42578125" customWidth="1"/>
    <col min="1543" max="1543" width="7" customWidth="1"/>
    <col min="1544" max="1544" width="7.42578125" customWidth="1"/>
    <col min="1545" max="1545" width="9.42578125" customWidth="1"/>
    <col min="1546" max="1546" width="11.42578125" customWidth="1"/>
    <col min="1547" max="1547" width="7.28515625" customWidth="1"/>
    <col min="1548" max="1548" width="8.42578125" customWidth="1"/>
    <col min="1549" max="1549" width="12.42578125" customWidth="1"/>
    <col min="1793" max="1793" width="10.5703125" customWidth="1"/>
    <col min="1794" max="1794" width="5.7109375" customWidth="1"/>
    <col min="1795" max="1795" width="8.85546875" customWidth="1"/>
    <col min="1796" max="1796" width="8.7109375" customWidth="1"/>
    <col min="1797" max="1797" width="16.85546875" customWidth="1"/>
    <col min="1798" max="1798" width="8.42578125" customWidth="1"/>
    <col min="1799" max="1799" width="7" customWidth="1"/>
    <col min="1800" max="1800" width="7.42578125" customWidth="1"/>
    <col min="1801" max="1801" width="9.42578125" customWidth="1"/>
    <col min="1802" max="1802" width="11.42578125" customWidth="1"/>
    <col min="1803" max="1803" width="7.28515625" customWidth="1"/>
    <col min="1804" max="1804" width="8.42578125" customWidth="1"/>
    <col min="1805" max="1805" width="12.42578125" customWidth="1"/>
    <col min="2049" max="2049" width="10.5703125" customWidth="1"/>
    <col min="2050" max="2050" width="5.7109375" customWidth="1"/>
    <col min="2051" max="2051" width="8.85546875" customWidth="1"/>
    <col min="2052" max="2052" width="8.7109375" customWidth="1"/>
    <col min="2053" max="2053" width="16.85546875" customWidth="1"/>
    <col min="2054" max="2054" width="8.42578125" customWidth="1"/>
    <col min="2055" max="2055" width="7" customWidth="1"/>
    <col min="2056" max="2056" width="7.42578125" customWidth="1"/>
    <col min="2057" max="2057" width="9.42578125" customWidth="1"/>
    <col min="2058" max="2058" width="11.42578125" customWidth="1"/>
    <col min="2059" max="2059" width="7.28515625" customWidth="1"/>
    <col min="2060" max="2060" width="8.42578125" customWidth="1"/>
    <col min="2061" max="2061" width="12.42578125" customWidth="1"/>
    <col min="2305" max="2305" width="10.5703125" customWidth="1"/>
    <col min="2306" max="2306" width="5.7109375" customWidth="1"/>
    <col min="2307" max="2307" width="8.85546875" customWidth="1"/>
    <col min="2308" max="2308" width="8.7109375" customWidth="1"/>
    <col min="2309" max="2309" width="16.85546875" customWidth="1"/>
    <col min="2310" max="2310" width="8.42578125" customWidth="1"/>
    <col min="2311" max="2311" width="7" customWidth="1"/>
    <col min="2312" max="2312" width="7.42578125" customWidth="1"/>
    <col min="2313" max="2313" width="9.42578125" customWidth="1"/>
    <col min="2314" max="2314" width="11.42578125" customWidth="1"/>
    <col min="2315" max="2315" width="7.28515625" customWidth="1"/>
    <col min="2316" max="2316" width="8.42578125" customWidth="1"/>
    <col min="2317" max="2317" width="12.42578125" customWidth="1"/>
    <col min="2561" max="2561" width="10.5703125" customWidth="1"/>
    <col min="2562" max="2562" width="5.7109375" customWidth="1"/>
    <col min="2563" max="2563" width="8.85546875" customWidth="1"/>
    <col min="2564" max="2564" width="8.7109375" customWidth="1"/>
    <col min="2565" max="2565" width="16.85546875" customWidth="1"/>
    <col min="2566" max="2566" width="8.42578125" customWidth="1"/>
    <col min="2567" max="2567" width="7" customWidth="1"/>
    <col min="2568" max="2568" width="7.42578125" customWidth="1"/>
    <col min="2569" max="2569" width="9.42578125" customWidth="1"/>
    <col min="2570" max="2570" width="11.42578125" customWidth="1"/>
    <col min="2571" max="2571" width="7.28515625" customWidth="1"/>
    <col min="2572" max="2572" width="8.42578125" customWidth="1"/>
    <col min="2573" max="2573" width="12.42578125" customWidth="1"/>
    <col min="2817" max="2817" width="10.5703125" customWidth="1"/>
    <col min="2818" max="2818" width="5.7109375" customWidth="1"/>
    <col min="2819" max="2819" width="8.85546875" customWidth="1"/>
    <col min="2820" max="2820" width="8.7109375" customWidth="1"/>
    <col min="2821" max="2821" width="16.85546875" customWidth="1"/>
    <col min="2822" max="2822" width="8.42578125" customWidth="1"/>
    <col min="2823" max="2823" width="7" customWidth="1"/>
    <col min="2824" max="2824" width="7.42578125" customWidth="1"/>
    <col min="2825" max="2825" width="9.42578125" customWidth="1"/>
    <col min="2826" max="2826" width="11.42578125" customWidth="1"/>
    <col min="2827" max="2827" width="7.28515625" customWidth="1"/>
    <col min="2828" max="2828" width="8.42578125" customWidth="1"/>
    <col min="2829" max="2829" width="12.42578125" customWidth="1"/>
    <col min="3073" max="3073" width="10.5703125" customWidth="1"/>
    <col min="3074" max="3074" width="5.7109375" customWidth="1"/>
    <col min="3075" max="3075" width="8.85546875" customWidth="1"/>
    <col min="3076" max="3076" width="8.7109375" customWidth="1"/>
    <col min="3077" max="3077" width="16.85546875" customWidth="1"/>
    <col min="3078" max="3078" width="8.42578125" customWidth="1"/>
    <col min="3079" max="3079" width="7" customWidth="1"/>
    <col min="3080" max="3080" width="7.42578125" customWidth="1"/>
    <col min="3081" max="3081" width="9.42578125" customWidth="1"/>
    <col min="3082" max="3082" width="11.42578125" customWidth="1"/>
    <col min="3083" max="3083" width="7.28515625" customWidth="1"/>
    <col min="3084" max="3084" width="8.42578125" customWidth="1"/>
    <col min="3085" max="3085" width="12.42578125" customWidth="1"/>
    <col min="3329" max="3329" width="10.5703125" customWidth="1"/>
    <col min="3330" max="3330" width="5.7109375" customWidth="1"/>
    <col min="3331" max="3331" width="8.85546875" customWidth="1"/>
    <col min="3332" max="3332" width="8.7109375" customWidth="1"/>
    <col min="3333" max="3333" width="16.85546875" customWidth="1"/>
    <col min="3334" max="3334" width="8.42578125" customWidth="1"/>
    <col min="3335" max="3335" width="7" customWidth="1"/>
    <col min="3336" max="3336" width="7.42578125" customWidth="1"/>
    <col min="3337" max="3337" width="9.42578125" customWidth="1"/>
    <col min="3338" max="3338" width="11.42578125" customWidth="1"/>
    <col min="3339" max="3339" width="7.28515625" customWidth="1"/>
    <col min="3340" max="3340" width="8.42578125" customWidth="1"/>
    <col min="3341" max="3341" width="12.42578125" customWidth="1"/>
    <col min="3585" max="3585" width="10.5703125" customWidth="1"/>
    <col min="3586" max="3586" width="5.7109375" customWidth="1"/>
    <col min="3587" max="3587" width="8.85546875" customWidth="1"/>
    <col min="3588" max="3588" width="8.7109375" customWidth="1"/>
    <col min="3589" max="3589" width="16.85546875" customWidth="1"/>
    <col min="3590" max="3590" width="8.42578125" customWidth="1"/>
    <col min="3591" max="3591" width="7" customWidth="1"/>
    <col min="3592" max="3592" width="7.42578125" customWidth="1"/>
    <col min="3593" max="3593" width="9.42578125" customWidth="1"/>
    <col min="3594" max="3594" width="11.42578125" customWidth="1"/>
    <col min="3595" max="3595" width="7.28515625" customWidth="1"/>
    <col min="3596" max="3596" width="8.42578125" customWidth="1"/>
    <col min="3597" max="3597" width="12.42578125" customWidth="1"/>
    <col min="3841" max="3841" width="10.5703125" customWidth="1"/>
    <col min="3842" max="3842" width="5.7109375" customWidth="1"/>
    <col min="3843" max="3843" width="8.85546875" customWidth="1"/>
    <col min="3844" max="3844" width="8.7109375" customWidth="1"/>
    <col min="3845" max="3845" width="16.85546875" customWidth="1"/>
    <col min="3846" max="3846" width="8.42578125" customWidth="1"/>
    <col min="3847" max="3847" width="7" customWidth="1"/>
    <col min="3848" max="3848" width="7.42578125" customWidth="1"/>
    <col min="3849" max="3849" width="9.42578125" customWidth="1"/>
    <col min="3850" max="3850" width="11.42578125" customWidth="1"/>
    <col min="3851" max="3851" width="7.28515625" customWidth="1"/>
    <col min="3852" max="3852" width="8.42578125" customWidth="1"/>
    <col min="3853" max="3853" width="12.42578125" customWidth="1"/>
    <col min="4097" max="4097" width="10.5703125" customWidth="1"/>
    <col min="4098" max="4098" width="5.7109375" customWidth="1"/>
    <col min="4099" max="4099" width="8.85546875" customWidth="1"/>
    <col min="4100" max="4100" width="8.7109375" customWidth="1"/>
    <col min="4101" max="4101" width="16.85546875" customWidth="1"/>
    <col min="4102" max="4102" width="8.42578125" customWidth="1"/>
    <col min="4103" max="4103" width="7" customWidth="1"/>
    <col min="4104" max="4104" width="7.42578125" customWidth="1"/>
    <col min="4105" max="4105" width="9.42578125" customWidth="1"/>
    <col min="4106" max="4106" width="11.42578125" customWidth="1"/>
    <col min="4107" max="4107" width="7.28515625" customWidth="1"/>
    <col min="4108" max="4108" width="8.42578125" customWidth="1"/>
    <col min="4109" max="4109" width="12.42578125" customWidth="1"/>
    <col min="4353" max="4353" width="10.5703125" customWidth="1"/>
    <col min="4354" max="4354" width="5.7109375" customWidth="1"/>
    <col min="4355" max="4355" width="8.85546875" customWidth="1"/>
    <col min="4356" max="4356" width="8.7109375" customWidth="1"/>
    <col min="4357" max="4357" width="16.85546875" customWidth="1"/>
    <col min="4358" max="4358" width="8.42578125" customWidth="1"/>
    <col min="4359" max="4359" width="7" customWidth="1"/>
    <col min="4360" max="4360" width="7.42578125" customWidth="1"/>
    <col min="4361" max="4361" width="9.42578125" customWidth="1"/>
    <col min="4362" max="4362" width="11.42578125" customWidth="1"/>
    <col min="4363" max="4363" width="7.28515625" customWidth="1"/>
    <col min="4364" max="4364" width="8.42578125" customWidth="1"/>
    <col min="4365" max="4365" width="12.42578125" customWidth="1"/>
    <col min="4609" max="4609" width="10.5703125" customWidth="1"/>
    <col min="4610" max="4610" width="5.7109375" customWidth="1"/>
    <col min="4611" max="4611" width="8.85546875" customWidth="1"/>
    <col min="4612" max="4612" width="8.7109375" customWidth="1"/>
    <col min="4613" max="4613" width="16.85546875" customWidth="1"/>
    <col min="4614" max="4614" width="8.42578125" customWidth="1"/>
    <col min="4615" max="4615" width="7" customWidth="1"/>
    <col min="4616" max="4616" width="7.42578125" customWidth="1"/>
    <col min="4617" max="4617" width="9.42578125" customWidth="1"/>
    <col min="4618" max="4618" width="11.42578125" customWidth="1"/>
    <col min="4619" max="4619" width="7.28515625" customWidth="1"/>
    <col min="4620" max="4620" width="8.42578125" customWidth="1"/>
    <col min="4621" max="4621" width="12.42578125" customWidth="1"/>
    <col min="4865" max="4865" width="10.5703125" customWidth="1"/>
    <col min="4866" max="4866" width="5.7109375" customWidth="1"/>
    <col min="4867" max="4867" width="8.85546875" customWidth="1"/>
    <col min="4868" max="4868" width="8.7109375" customWidth="1"/>
    <col min="4869" max="4869" width="16.85546875" customWidth="1"/>
    <col min="4870" max="4870" width="8.42578125" customWidth="1"/>
    <col min="4871" max="4871" width="7" customWidth="1"/>
    <col min="4872" max="4872" width="7.42578125" customWidth="1"/>
    <col min="4873" max="4873" width="9.42578125" customWidth="1"/>
    <col min="4874" max="4874" width="11.42578125" customWidth="1"/>
    <col min="4875" max="4875" width="7.28515625" customWidth="1"/>
    <col min="4876" max="4876" width="8.42578125" customWidth="1"/>
    <col min="4877" max="4877" width="12.42578125" customWidth="1"/>
    <col min="5121" max="5121" width="10.5703125" customWidth="1"/>
    <col min="5122" max="5122" width="5.7109375" customWidth="1"/>
    <col min="5123" max="5123" width="8.85546875" customWidth="1"/>
    <col min="5124" max="5124" width="8.7109375" customWidth="1"/>
    <col min="5125" max="5125" width="16.85546875" customWidth="1"/>
    <col min="5126" max="5126" width="8.42578125" customWidth="1"/>
    <col min="5127" max="5127" width="7" customWidth="1"/>
    <col min="5128" max="5128" width="7.42578125" customWidth="1"/>
    <col min="5129" max="5129" width="9.42578125" customWidth="1"/>
    <col min="5130" max="5130" width="11.42578125" customWidth="1"/>
    <col min="5131" max="5131" width="7.28515625" customWidth="1"/>
    <col min="5132" max="5132" width="8.42578125" customWidth="1"/>
    <col min="5133" max="5133" width="12.42578125" customWidth="1"/>
    <col min="5377" max="5377" width="10.5703125" customWidth="1"/>
    <col min="5378" max="5378" width="5.7109375" customWidth="1"/>
    <col min="5379" max="5379" width="8.85546875" customWidth="1"/>
    <col min="5380" max="5380" width="8.7109375" customWidth="1"/>
    <col min="5381" max="5381" width="16.85546875" customWidth="1"/>
    <col min="5382" max="5382" width="8.42578125" customWidth="1"/>
    <col min="5383" max="5383" width="7" customWidth="1"/>
    <col min="5384" max="5384" width="7.42578125" customWidth="1"/>
    <col min="5385" max="5385" width="9.42578125" customWidth="1"/>
    <col min="5386" max="5386" width="11.42578125" customWidth="1"/>
    <col min="5387" max="5387" width="7.28515625" customWidth="1"/>
    <col min="5388" max="5388" width="8.42578125" customWidth="1"/>
    <col min="5389" max="5389" width="12.42578125" customWidth="1"/>
    <col min="5633" max="5633" width="10.5703125" customWidth="1"/>
    <col min="5634" max="5634" width="5.7109375" customWidth="1"/>
    <col min="5635" max="5635" width="8.85546875" customWidth="1"/>
    <col min="5636" max="5636" width="8.7109375" customWidth="1"/>
    <col min="5637" max="5637" width="16.85546875" customWidth="1"/>
    <col min="5638" max="5638" width="8.42578125" customWidth="1"/>
    <col min="5639" max="5639" width="7" customWidth="1"/>
    <col min="5640" max="5640" width="7.42578125" customWidth="1"/>
    <col min="5641" max="5641" width="9.42578125" customWidth="1"/>
    <col min="5642" max="5642" width="11.42578125" customWidth="1"/>
    <col min="5643" max="5643" width="7.28515625" customWidth="1"/>
    <col min="5644" max="5644" width="8.42578125" customWidth="1"/>
    <col min="5645" max="5645" width="12.42578125" customWidth="1"/>
    <col min="5889" max="5889" width="10.5703125" customWidth="1"/>
    <col min="5890" max="5890" width="5.7109375" customWidth="1"/>
    <col min="5891" max="5891" width="8.85546875" customWidth="1"/>
    <col min="5892" max="5892" width="8.7109375" customWidth="1"/>
    <col min="5893" max="5893" width="16.85546875" customWidth="1"/>
    <col min="5894" max="5894" width="8.42578125" customWidth="1"/>
    <col min="5895" max="5895" width="7" customWidth="1"/>
    <col min="5896" max="5896" width="7.42578125" customWidth="1"/>
    <col min="5897" max="5897" width="9.42578125" customWidth="1"/>
    <col min="5898" max="5898" width="11.42578125" customWidth="1"/>
    <col min="5899" max="5899" width="7.28515625" customWidth="1"/>
    <col min="5900" max="5900" width="8.42578125" customWidth="1"/>
    <col min="5901" max="5901" width="12.42578125" customWidth="1"/>
    <col min="6145" max="6145" width="10.5703125" customWidth="1"/>
    <col min="6146" max="6146" width="5.7109375" customWidth="1"/>
    <col min="6147" max="6147" width="8.85546875" customWidth="1"/>
    <col min="6148" max="6148" width="8.7109375" customWidth="1"/>
    <col min="6149" max="6149" width="16.85546875" customWidth="1"/>
    <col min="6150" max="6150" width="8.42578125" customWidth="1"/>
    <col min="6151" max="6151" width="7" customWidth="1"/>
    <col min="6152" max="6152" width="7.42578125" customWidth="1"/>
    <col min="6153" max="6153" width="9.42578125" customWidth="1"/>
    <col min="6154" max="6154" width="11.42578125" customWidth="1"/>
    <col min="6155" max="6155" width="7.28515625" customWidth="1"/>
    <col min="6156" max="6156" width="8.42578125" customWidth="1"/>
    <col min="6157" max="6157" width="12.42578125" customWidth="1"/>
    <col min="6401" max="6401" width="10.5703125" customWidth="1"/>
    <col min="6402" max="6402" width="5.7109375" customWidth="1"/>
    <col min="6403" max="6403" width="8.85546875" customWidth="1"/>
    <col min="6404" max="6404" width="8.7109375" customWidth="1"/>
    <col min="6405" max="6405" width="16.85546875" customWidth="1"/>
    <col min="6406" max="6406" width="8.42578125" customWidth="1"/>
    <col min="6407" max="6407" width="7" customWidth="1"/>
    <col min="6408" max="6408" width="7.42578125" customWidth="1"/>
    <col min="6409" max="6409" width="9.42578125" customWidth="1"/>
    <col min="6410" max="6410" width="11.42578125" customWidth="1"/>
    <col min="6411" max="6411" width="7.28515625" customWidth="1"/>
    <col min="6412" max="6412" width="8.42578125" customWidth="1"/>
    <col min="6413" max="6413" width="12.42578125" customWidth="1"/>
    <col min="6657" max="6657" width="10.5703125" customWidth="1"/>
    <col min="6658" max="6658" width="5.7109375" customWidth="1"/>
    <col min="6659" max="6659" width="8.85546875" customWidth="1"/>
    <col min="6660" max="6660" width="8.7109375" customWidth="1"/>
    <col min="6661" max="6661" width="16.85546875" customWidth="1"/>
    <col min="6662" max="6662" width="8.42578125" customWidth="1"/>
    <col min="6663" max="6663" width="7" customWidth="1"/>
    <col min="6664" max="6664" width="7.42578125" customWidth="1"/>
    <col min="6665" max="6665" width="9.42578125" customWidth="1"/>
    <col min="6666" max="6666" width="11.42578125" customWidth="1"/>
    <col min="6667" max="6667" width="7.28515625" customWidth="1"/>
    <col min="6668" max="6668" width="8.42578125" customWidth="1"/>
    <col min="6669" max="6669" width="12.42578125" customWidth="1"/>
    <col min="6913" max="6913" width="10.5703125" customWidth="1"/>
    <col min="6914" max="6914" width="5.7109375" customWidth="1"/>
    <col min="6915" max="6915" width="8.85546875" customWidth="1"/>
    <col min="6916" max="6916" width="8.7109375" customWidth="1"/>
    <col min="6917" max="6917" width="16.85546875" customWidth="1"/>
    <col min="6918" max="6918" width="8.42578125" customWidth="1"/>
    <col min="6919" max="6919" width="7" customWidth="1"/>
    <col min="6920" max="6920" width="7.42578125" customWidth="1"/>
    <col min="6921" max="6921" width="9.42578125" customWidth="1"/>
    <col min="6922" max="6922" width="11.42578125" customWidth="1"/>
    <col min="6923" max="6923" width="7.28515625" customWidth="1"/>
    <col min="6924" max="6924" width="8.42578125" customWidth="1"/>
    <col min="6925" max="6925" width="12.42578125" customWidth="1"/>
    <col min="7169" max="7169" width="10.5703125" customWidth="1"/>
    <col min="7170" max="7170" width="5.7109375" customWidth="1"/>
    <col min="7171" max="7171" width="8.85546875" customWidth="1"/>
    <col min="7172" max="7172" width="8.7109375" customWidth="1"/>
    <col min="7173" max="7173" width="16.85546875" customWidth="1"/>
    <col min="7174" max="7174" width="8.42578125" customWidth="1"/>
    <col min="7175" max="7175" width="7" customWidth="1"/>
    <col min="7176" max="7176" width="7.42578125" customWidth="1"/>
    <col min="7177" max="7177" width="9.42578125" customWidth="1"/>
    <col min="7178" max="7178" width="11.42578125" customWidth="1"/>
    <col min="7179" max="7179" width="7.28515625" customWidth="1"/>
    <col min="7180" max="7180" width="8.42578125" customWidth="1"/>
    <col min="7181" max="7181" width="12.42578125" customWidth="1"/>
    <col min="7425" max="7425" width="10.5703125" customWidth="1"/>
    <col min="7426" max="7426" width="5.7109375" customWidth="1"/>
    <col min="7427" max="7427" width="8.85546875" customWidth="1"/>
    <col min="7428" max="7428" width="8.7109375" customWidth="1"/>
    <col min="7429" max="7429" width="16.85546875" customWidth="1"/>
    <col min="7430" max="7430" width="8.42578125" customWidth="1"/>
    <col min="7431" max="7431" width="7" customWidth="1"/>
    <col min="7432" max="7432" width="7.42578125" customWidth="1"/>
    <col min="7433" max="7433" width="9.42578125" customWidth="1"/>
    <col min="7434" max="7434" width="11.42578125" customWidth="1"/>
    <col min="7435" max="7435" width="7.28515625" customWidth="1"/>
    <col min="7436" max="7436" width="8.42578125" customWidth="1"/>
    <col min="7437" max="7437" width="12.42578125" customWidth="1"/>
    <col min="7681" max="7681" width="10.5703125" customWidth="1"/>
    <col min="7682" max="7682" width="5.7109375" customWidth="1"/>
    <col min="7683" max="7683" width="8.85546875" customWidth="1"/>
    <col min="7684" max="7684" width="8.7109375" customWidth="1"/>
    <col min="7685" max="7685" width="16.85546875" customWidth="1"/>
    <col min="7686" max="7686" width="8.42578125" customWidth="1"/>
    <col min="7687" max="7687" width="7" customWidth="1"/>
    <col min="7688" max="7688" width="7.42578125" customWidth="1"/>
    <col min="7689" max="7689" width="9.42578125" customWidth="1"/>
    <col min="7690" max="7690" width="11.42578125" customWidth="1"/>
    <col min="7691" max="7691" width="7.28515625" customWidth="1"/>
    <col min="7692" max="7692" width="8.42578125" customWidth="1"/>
    <col min="7693" max="7693" width="12.42578125" customWidth="1"/>
    <col min="7937" max="7937" width="10.5703125" customWidth="1"/>
    <col min="7938" max="7938" width="5.7109375" customWidth="1"/>
    <col min="7939" max="7939" width="8.85546875" customWidth="1"/>
    <col min="7940" max="7940" width="8.7109375" customWidth="1"/>
    <col min="7941" max="7941" width="16.85546875" customWidth="1"/>
    <col min="7942" max="7942" width="8.42578125" customWidth="1"/>
    <col min="7943" max="7943" width="7" customWidth="1"/>
    <col min="7944" max="7944" width="7.42578125" customWidth="1"/>
    <col min="7945" max="7945" width="9.42578125" customWidth="1"/>
    <col min="7946" max="7946" width="11.42578125" customWidth="1"/>
    <col min="7947" max="7947" width="7.28515625" customWidth="1"/>
    <col min="7948" max="7948" width="8.42578125" customWidth="1"/>
    <col min="7949" max="7949" width="12.42578125" customWidth="1"/>
    <col min="8193" max="8193" width="10.5703125" customWidth="1"/>
    <col min="8194" max="8194" width="5.7109375" customWidth="1"/>
    <col min="8195" max="8195" width="8.85546875" customWidth="1"/>
    <col min="8196" max="8196" width="8.7109375" customWidth="1"/>
    <col min="8197" max="8197" width="16.85546875" customWidth="1"/>
    <col min="8198" max="8198" width="8.42578125" customWidth="1"/>
    <col min="8199" max="8199" width="7" customWidth="1"/>
    <col min="8200" max="8200" width="7.42578125" customWidth="1"/>
    <col min="8201" max="8201" width="9.42578125" customWidth="1"/>
    <col min="8202" max="8202" width="11.42578125" customWidth="1"/>
    <col min="8203" max="8203" width="7.28515625" customWidth="1"/>
    <col min="8204" max="8204" width="8.42578125" customWidth="1"/>
    <col min="8205" max="8205" width="12.42578125" customWidth="1"/>
    <col min="8449" max="8449" width="10.5703125" customWidth="1"/>
    <col min="8450" max="8450" width="5.7109375" customWidth="1"/>
    <col min="8451" max="8451" width="8.85546875" customWidth="1"/>
    <col min="8452" max="8452" width="8.7109375" customWidth="1"/>
    <col min="8453" max="8453" width="16.85546875" customWidth="1"/>
    <col min="8454" max="8454" width="8.42578125" customWidth="1"/>
    <col min="8455" max="8455" width="7" customWidth="1"/>
    <col min="8456" max="8456" width="7.42578125" customWidth="1"/>
    <col min="8457" max="8457" width="9.42578125" customWidth="1"/>
    <col min="8458" max="8458" width="11.42578125" customWidth="1"/>
    <col min="8459" max="8459" width="7.28515625" customWidth="1"/>
    <col min="8460" max="8460" width="8.42578125" customWidth="1"/>
    <col min="8461" max="8461" width="12.42578125" customWidth="1"/>
    <col min="8705" max="8705" width="10.5703125" customWidth="1"/>
    <col min="8706" max="8706" width="5.7109375" customWidth="1"/>
    <col min="8707" max="8707" width="8.85546875" customWidth="1"/>
    <col min="8708" max="8708" width="8.7109375" customWidth="1"/>
    <col min="8709" max="8709" width="16.85546875" customWidth="1"/>
    <col min="8710" max="8710" width="8.42578125" customWidth="1"/>
    <col min="8711" max="8711" width="7" customWidth="1"/>
    <col min="8712" max="8712" width="7.42578125" customWidth="1"/>
    <col min="8713" max="8713" width="9.42578125" customWidth="1"/>
    <col min="8714" max="8714" width="11.42578125" customWidth="1"/>
    <col min="8715" max="8715" width="7.28515625" customWidth="1"/>
    <col min="8716" max="8716" width="8.42578125" customWidth="1"/>
    <col min="8717" max="8717" width="12.42578125" customWidth="1"/>
    <col min="8961" max="8961" width="10.5703125" customWidth="1"/>
    <col min="8962" max="8962" width="5.7109375" customWidth="1"/>
    <col min="8963" max="8963" width="8.85546875" customWidth="1"/>
    <col min="8964" max="8964" width="8.7109375" customWidth="1"/>
    <col min="8965" max="8965" width="16.85546875" customWidth="1"/>
    <col min="8966" max="8966" width="8.42578125" customWidth="1"/>
    <col min="8967" max="8967" width="7" customWidth="1"/>
    <col min="8968" max="8968" width="7.42578125" customWidth="1"/>
    <col min="8969" max="8969" width="9.42578125" customWidth="1"/>
    <col min="8970" max="8970" width="11.42578125" customWidth="1"/>
    <col min="8971" max="8971" width="7.28515625" customWidth="1"/>
    <col min="8972" max="8972" width="8.42578125" customWidth="1"/>
    <col min="8973" max="8973" width="12.42578125" customWidth="1"/>
    <col min="9217" max="9217" width="10.5703125" customWidth="1"/>
    <col min="9218" max="9218" width="5.7109375" customWidth="1"/>
    <col min="9219" max="9219" width="8.85546875" customWidth="1"/>
    <col min="9220" max="9220" width="8.7109375" customWidth="1"/>
    <col min="9221" max="9221" width="16.85546875" customWidth="1"/>
    <col min="9222" max="9222" width="8.42578125" customWidth="1"/>
    <col min="9223" max="9223" width="7" customWidth="1"/>
    <col min="9224" max="9224" width="7.42578125" customWidth="1"/>
    <col min="9225" max="9225" width="9.42578125" customWidth="1"/>
    <col min="9226" max="9226" width="11.42578125" customWidth="1"/>
    <col min="9227" max="9227" width="7.28515625" customWidth="1"/>
    <col min="9228" max="9228" width="8.42578125" customWidth="1"/>
    <col min="9229" max="9229" width="12.42578125" customWidth="1"/>
    <col min="9473" max="9473" width="10.5703125" customWidth="1"/>
    <col min="9474" max="9474" width="5.7109375" customWidth="1"/>
    <col min="9475" max="9475" width="8.85546875" customWidth="1"/>
    <col min="9476" max="9476" width="8.7109375" customWidth="1"/>
    <col min="9477" max="9477" width="16.85546875" customWidth="1"/>
    <col min="9478" max="9478" width="8.42578125" customWidth="1"/>
    <col min="9479" max="9479" width="7" customWidth="1"/>
    <col min="9480" max="9480" width="7.42578125" customWidth="1"/>
    <col min="9481" max="9481" width="9.42578125" customWidth="1"/>
    <col min="9482" max="9482" width="11.42578125" customWidth="1"/>
    <col min="9483" max="9483" width="7.28515625" customWidth="1"/>
    <col min="9484" max="9484" width="8.42578125" customWidth="1"/>
    <col min="9485" max="9485" width="12.42578125" customWidth="1"/>
    <col min="9729" max="9729" width="10.5703125" customWidth="1"/>
    <col min="9730" max="9730" width="5.7109375" customWidth="1"/>
    <col min="9731" max="9731" width="8.85546875" customWidth="1"/>
    <col min="9732" max="9732" width="8.7109375" customWidth="1"/>
    <col min="9733" max="9733" width="16.85546875" customWidth="1"/>
    <col min="9734" max="9734" width="8.42578125" customWidth="1"/>
    <col min="9735" max="9735" width="7" customWidth="1"/>
    <col min="9736" max="9736" width="7.42578125" customWidth="1"/>
    <col min="9737" max="9737" width="9.42578125" customWidth="1"/>
    <col min="9738" max="9738" width="11.42578125" customWidth="1"/>
    <col min="9739" max="9739" width="7.28515625" customWidth="1"/>
    <col min="9740" max="9740" width="8.42578125" customWidth="1"/>
    <col min="9741" max="9741" width="12.42578125" customWidth="1"/>
    <col min="9985" max="9985" width="10.5703125" customWidth="1"/>
    <col min="9986" max="9986" width="5.7109375" customWidth="1"/>
    <col min="9987" max="9987" width="8.85546875" customWidth="1"/>
    <col min="9988" max="9988" width="8.7109375" customWidth="1"/>
    <col min="9989" max="9989" width="16.85546875" customWidth="1"/>
    <col min="9990" max="9990" width="8.42578125" customWidth="1"/>
    <col min="9991" max="9991" width="7" customWidth="1"/>
    <col min="9992" max="9992" width="7.42578125" customWidth="1"/>
    <col min="9993" max="9993" width="9.42578125" customWidth="1"/>
    <col min="9994" max="9994" width="11.42578125" customWidth="1"/>
    <col min="9995" max="9995" width="7.28515625" customWidth="1"/>
    <col min="9996" max="9996" width="8.42578125" customWidth="1"/>
    <col min="9997" max="9997" width="12.42578125" customWidth="1"/>
    <col min="10241" max="10241" width="10.5703125" customWidth="1"/>
    <col min="10242" max="10242" width="5.7109375" customWidth="1"/>
    <col min="10243" max="10243" width="8.85546875" customWidth="1"/>
    <col min="10244" max="10244" width="8.7109375" customWidth="1"/>
    <col min="10245" max="10245" width="16.85546875" customWidth="1"/>
    <col min="10246" max="10246" width="8.42578125" customWidth="1"/>
    <col min="10247" max="10247" width="7" customWidth="1"/>
    <col min="10248" max="10248" width="7.42578125" customWidth="1"/>
    <col min="10249" max="10249" width="9.42578125" customWidth="1"/>
    <col min="10250" max="10250" width="11.42578125" customWidth="1"/>
    <col min="10251" max="10251" width="7.28515625" customWidth="1"/>
    <col min="10252" max="10252" width="8.42578125" customWidth="1"/>
    <col min="10253" max="10253" width="12.42578125" customWidth="1"/>
    <col min="10497" max="10497" width="10.5703125" customWidth="1"/>
    <col min="10498" max="10498" width="5.7109375" customWidth="1"/>
    <col min="10499" max="10499" width="8.85546875" customWidth="1"/>
    <col min="10500" max="10500" width="8.7109375" customWidth="1"/>
    <col min="10501" max="10501" width="16.85546875" customWidth="1"/>
    <col min="10502" max="10502" width="8.42578125" customWidth="1"/>
    <col min="10503" max="10503" width="7" customWidth="1"/>
    <col min="10504" max="10504" width="7.42578125" customWidth="1"/>
    <col min="10505" max="10505" width="9.42578125" customWidth="1"/>
    <col min="10506" max="10506" width="11.42578125" customWidth="1"/>
    <col min="10507" max="10507" width="7.28515625" customWidth="1"/>
    <col min="10508" max="10508" width="8.42578125" customWidth="1"/>
    <col min="10509" max="10509" width="12.42578125" customWidth="1"/>
    <col min="10753" max="10753" width="10.5703125" customWidth="1"/>
    <col min="10754" max="10754" width="5.7109375" customWidth="1"/>
    <col min="10755" max="10755" width="8.85546875" customWidth="1"/>
    <col min="10756" max="10756" width="8.7109375" customWidth="1"/>
    <col min="10757" max="10757" width="16.85546875" customWidth="1"/>
    <col min="10758" max="10758" width="8.42578125" customWidth="1"/>
    <col min="10759" max="10759" width="7" customWidth="1"/>
    <col min="10760" max="10760" width="7.42578125" customWidth="1"/>
    <col min="10761" max="10761" width="9.42578125" customWidth="1"/>
    <col min="10762" max="10762" width="11.42578125" customWidth="1"/>
    <col min="10763" max="10763" width="7.28515625" customWidth="1"/>
    <col min="10764" max="10764" width="8.42578125" customWidth="1"/>
    <col min="10765" max="10765" width="12.42578125" customWidth="1"/>
    <col min="11009" max="11009" width="10.5703125" customWidth="1"/>
    <col min="11010" max="11010" width="5.7109375" customWidth="1"/>
    <col min="11011" max="11011" width="8.85546875" customWidth="1"/>
    <col min="11012" max="11012" width="8.7109375" customWidth="1"/>
    <col min="11013" max="11013" width="16.85546875" customWidth="1"/>
    <col min="11014" max="11014" width="8.42578125" customWidth="1"/>
    <col min="11015" max="11015" width="7" customWidth="1"/>
    <col min="11016" max="11016" width="7.42578125" customWidth="1"/>
    <col min="11017" max="11017" width="9.42578125" customWidth="1"/>
    <col min="11018" max="11018" width="11.42578125" customWidth="1"/>
    <col min="11019" max="11019" width="7.28515625" customWidth="1"/>
    <col min="11020" max="11020" width="8.42578125" customWidth="1"/>
    <col min="11021" max="11021" width="12.42578125" customWidth="1"/>
    <col min="11265" max="11265" width="10.5703125" customWidth="1"/>
    <col min="11266" max="11266" width="5.7109375" customWidth="1"/>
    <col min="11267" max="11267" width="8.85546875" customWidth="1"/>
    <col min="11268" max="11268" width="8.7109375" customWidth="1"/>
    <col min="11269" max="11269" width="16.85546875" customWidth="1"/>
    <col min="11270" max="11270" width="8.42578125" customWidth="1"/>
    <col min="11271" max="11271" width="7" customWidth="1"/>
    <col min="11272" max="11272" width="7.42578125" customWidth="1"/>
    <col min="11273" max="11273" width="9.42578125" customWidth="1"/>
    <col min="11274" max="11274" width="11.42578125" customWidth="1"/>
    <col min="11275" max="11275" width="7.28515625" customWidth="1"/>
    <col min="11276" max="11276" width="8.42578125" customWidth="1"/>
    <col min="11277" max="11277" width="12.42578125" customWidth="1"/>
    <col min="11521" max="11521" width="10.5703125" customWidth="1"/>
    <col min="11522" max="11522" width="5.7109375" customWidth="1"/>
    <col min="11523" max="11523" width="8.85546875" customWidth="1"/>
    <col min="11524" max="11524" width="8.7109375" customWidth="1"/>
    <col min="11525" max="11525" width="16.85546875" customWidth="1"/>
    <col min="11526" max="11526" width="8.42578125" customWidth="1"/>
    <col min="11527" max="11527" width="7" customWidth="1"/>
    <col min="11528" max="11528" width="7.42578125" customWidth="1"/>
    <col min="11529" max="11529" width="9.42578125" customWidth="1"/>
    <col min="11530" max="11530" width="11.42578125" customWidth="1"/>
    <col min="11531" max="11531" width="7.28515625" customWidth="1"/>
    <col min="11532" max="11532" width="8.42578125" customWidth="1"/>
    <col min="11533" max="11533" width="12.42578125" customWidth="1"/>
    <col min="11777" max="11777" width="10.5703125" customWidth="1"/>
    <col min="11778" max="11778" width="5.7109375" customWidth="1"/>
    <col min="11779" max="11779" width="8.85546875" customWidth="1"/>
    <col min="11780" max="11780" width="8.7109375" customWidth="1"/>
    <col min="11781" max="11781" width="16.85546875" customWidth="1"/>
    <col min="11782" max="11782" width="8.42578125" customWidth="1"/>
    <col min="11783" max="11783" width="7" customWidth="1"/>
    <col min="11784" max="11784" width="7.42578125" customWidth="1"/>
    <col min="11785" max="11785" width="9.42578125" customWidth="1"/>
    <col min="11786" max="11786" width="11.42578125" customWidth="1"/>
    <col min="11787" max="11787" width="7.28515625" customWidth="1"/>
    <col min="11788" max="11788" width="8.42578125" customWidth="1"/>
    <col min="11789" max="11789" width="12.42578125" customWidth="1"/>
    <col min="12033" max="12033" width="10.5703125" customWidth="1"/>
    <col min="12034" max="12034" width="5.7109375" customWidth="1"/>
    <col min="12035" max="12035" width="8.85546875" customWidth="1"/>
    <col min="12036" max="12036" width="8.7109375" customWidth="1"/>
    <col min="12037" max="12037" width="16.85546875" customWidth="1"/>
    <col min="12038" max="12038" width="8.42578125" customWidth="1"/>
    <col min="12039" max="12039" width="7" customWidth="1"/>
    <col min="12040" max="12040" width="7.42578125" customWidth="1"/>
    <col min="12041" max="12041" width="9.42578125" customWidth="1"/>
    <col min="12042" max="12042" width="11.42578125" customWidth="1"/>
    <col min="12043" max="12043" width="7.28515625" customWidth="1"/>
    <col min="12044" max="12044" width="8.42578125" customWidth="1"/>
    <col min="12045" max="12045" width="12.42578125" customWidth="1"/>
    <col min="12289" max="12289" width="10.5703125" customWidth="1"/>
    <col min="12290" max="12290" width="5.7109375" customWidth="1"/>
    <col min="12291" max="12291" width="8.85546875" customWidth="1"/>
    <col min="12292" max="12292" width="8.7109375" customWidth="1"/>
    <col min="12293" max="12293" width="16.85546875" customWidth="1"/>
    <col min="12294" max="12294" width="8.42578125" customWidth="1"/>
    <col min="12295" max="12295" width="7" customWidth="1"/>
    <col min="12296" max="12296" width="7.42578125" customWidth="1"/>
    <col min="12297" max="12297" width="9.42578125" customWidth="1"/>
    <col min="12298" max="12298" width="11.42578125" customWidth="1"/>
    <col min="12299" max="12299" width="7.28515625" customWidth="1"/>
    <col min="12300" max="12300" width="8.42578125" customWidth="1"/>
    <col min="12301" max="12301" width="12.42578125" customWidth="1"/>
    <col min="12545" max="12545" width="10.5703125" customWidth="1"/>
    <col min="12546" max="12546" width="5.7109375" customWidth="1"/>
    <col min="12547" max="12547" width="8.85546875" customWidth="1"/>
    <col min="12548" max="12548" width="8.7109375" customWidth="1"/>
    <col min="12549" max="12549" width="16.85546875" customWidth="1"/>
    <col min="12550" max="12550" width="8.42578125" customWidth="1"/>
    <col min="12551" max="12551" width="7" customWidth="1"/>
    <col min="12552" max="12552" width="7.42578125" customWidth="1"/>
    <col min="12553" max="12553" width="9.42578125" customWidth="1"/>
    <col min="12554" max="12554" width="11.42578125" customWidth="1"/>
    <col min="12555" max="12555" width="7.28515625" customWidth="1"/>
    <col min="12556" max="12556" width="8.42578125" customWidth="1"/>
    <col min="12557" max="12557" width="12.42578125" customWidth="1"/>
    <col min="12801" max="12801" width="10.5703125" customWidth="1"/>
    <col min="12802" max="12802" width="5.7109375" customWidth="1"/>
    <col min="12803" max="12803" width="8.85546875" customWidth="1"/>
    <col min="12804" max="12804" width="8.7109375" customWidth="1"/>
    <col min="12805" max="12805" width="16.85546875" customWidth="1"/>
    <col min="12806" max="12806" width="8.42578125" customWidth="1"/>
    <col min="12807" max="12807" width="7" customWidth="1"/>
    <col min="12808" max="12808" width="7.42578125" customWidth="1"/>
    <col min="12809" max="12809" width="9.42578125" customWidth="1"/>
    <col min="12810" max="12810" width="11.42578125" customWidth="1"/>
    <col min="12811" max="12811" width="7.28515625" customWidth="1"/>
    <col min="12812" max="12812" width="8.42578125" customWidth="1"/>
    <col min="12813" max="12813" width="12.42578125" customWidth="1"/>
    <col min="13057" max="13057" width="10.5703125" customWidth="1"/>
    <col min="13058" max="13058" width="5.7109375" customWidth="1"/>
    <col min="13059" max="13059" width="8.85546875" customWidth="1"/>
    <col min="13060" max="13060" width="8.7109375" customWidth="1"/>
    <col min="13061" max="13061" width="16.85546875" customWidth="1"/>
    <col min="13062" max="13062" width="8.42578125" customWidth="1"/>
    <col min="13063" max="13063" width="7" customWidth="1"/>
    <col min="13064" max="13064" width="7.42578125" customWidth="1"/>
    <col min="13065" max="13065" width="9.42578125" customWidth="1"/>
    <col min="13066" max="13066" width="11.42578125" customWidth="1"/>
    <col min="13067" max="13067" width="7.28515625" customWidth="1"/>
    <col min="13068" max="13068" width="8.42578125" customWidth="1"/>
    <col min="13069" max="13069" width="12.42578125" customWidth="1"/>
    <col min="13313" max="13313" width="10.5703125" customWidth="1"/>
    <col min="13314" max="13314" width="5.7109375" customWidth="1"/>
    <col min="13315" max="13315" width="8.85546875" customWidth="1"/>
    <col min="13316" max="13316" width="8.7109375" customWidth="1"/>
    <col min="13317" max="13317" width="16.85546875" customWidth="1"/>
    <col min="13318" max="13318" width="8.42578125" customWidth="1"/>
    <col min="13319" max="13319" width="7" customWidth="1"/>
    <col min="13320" max="13320" width="7.42578125" customWidth="1"/>
    <col min="13321" max="13321" width="9.42578125" customWidth="1"/>
    <col min="13322" max="13322" width="11.42578125" customWidth="1"/>
    <col min="13323" max="13323" width="7.28515625" customWidth="1"/>
    <col min="13324" max="13324" width="8.42578125" customWidth="1"/>
    <col min="13325" max="13325" width="12.42578125" customWidth="1"/>
    <col min="13569" max="13569" width="10.5703125" customWidth="1"/>
    <col min="13570" max="13570" width="5.7109375" customWidth="1"/>
    <col min="13571" max="13571" width="8.85546875" customWidth="1"/>
    <col min="13572" max="13572" width="8.7109375" customWidth="1"/>
    <col min="13573" max="13573" width="16.85546875" customWidth="1"/>
    <col min="13574" max="13574" width="8.42578125" customWidth="1"/>
    <col min="13575" max="13575" width="7" customWidth="1"/>
    <col min="13576" max="13576" width="7.42578125" customWidth="1"/>
    <col min="13577" max="13577" width="9.42578125" customWidth="1"/>
    <col min="13578" max="13578" width="11.42578125" customWidth="1"/>
    <col min="13579" max="13579" width="7.28515625" customWidth="1"/>
    <col min="13580" max="13580" width="8.42578125" customWidth="1"/>
    <col min="13581" max="13581" width="12.42578125" customWidth="1"/>
    <col min="13825" max="13825" width="10.5703125" customWidth="1"/>
    <col min="13826" max="13826" width="5.7109375" customWidth="1"/>
    <col min="13827" max="13827" width="8.85546875" customWidth="1"/>
    <col min="13828" max="13828" width="8.7109375" customWidth="1"/>
    <col min="13829" max="13829" width="16.85546875" customWidth="1"/>
    <col min="13830" max="13830" width="8.42578125" customWidth="1"/>
    <col min="13831" max="13831" width="7" customWidth="1"/>
    <col min="13832" max="13832" width="7.42578125" customWidth="1"/>
    <col min="13833" max="13833" width="9.42578125" customWidth="1"/>
    <col min="13834" max="13834" width="11.42578125" customWidth="1"/>
    <col min="13835" max="13835" width="7.28515625" customWidth="1"/>
    <col min="13836" max="13836" width="8.42578125" customWidth="1"/>
    <col min="13837" max="13837" width="12.42578125" customWidth="1"/>
    <col min="14081" max="14081" width="10.5703125" customWidth="1"/>
    <col min="14082" max="14082" width="5.7109375" customWidth="1"/>
    <col min="14083" max="14083" width="8.85546875" customWidth="1"/>
    <col min="14084" max="14084" width="8.7109375" customWidth="1"/>
    <col min="14085" max="14085" width="16.85546875" customWidth="1"/>
    <col min="14086" max="14086" width="8.42578125" customWidth="1"/>
    <col min="14087" max="14087" width="7" customWidth="1"/>
    <col min="14088" max="14088" width="7.42578125" customWidth="1"/>
    <col min="14089" max="14089" width="9.42578125" customWidth="1"/>
    <col min="14090" max="14090" width="11.42578125" customWidth="1"/>
    <col min="14091" max="14091" width="7.28515625" customWidth="1"/>
    <col min="14092" max="14092" width="8.42578125" customWidth="1"/>
    <col min="14093" max="14093" width="12.42578125" customWidth="1"/>
    <col min="14337" max="14337" width="10.5703125" customWidth="1"/>
    <col min="14338" max="14338" width="5.7109375" customWidth="1"/>
    <col min="14339" max="14339" width="8.85546875" customWidth="1"/>
    <col min="14340" max="14340" width="8.7109375" customWidth="1"/>
    <col min="14341" max="14341" width="16.85546875" customWidth="1"/>
    <col min="14342" max="14342" width="8.42578125" customWidth="1"/>
    <col min="14343" max="14343" width="7" customWidth="1"/>
    <col min="14344" max="14344" width="7.42578125" customWidth="1"/>
    <col min="14345" max="14345" width="9.42578125" customWidth="1"/>
    <col min="14346" max="14346" width="11.42578125" customWidth="1"/>
    <col min="14347" max="14347" width="7.28515625" customWidth="1"/>
    <col min="14348" max="14348" width="8.42578125" customWidth="1"/>
    <col min="14349" max="14349" width="12.42578125" customWidth="1"/>
    <col min="14593" max="14593" width="10.5703125" customWidth="1"/>
    <col min="14594" max="14594" width="5.7109375" customWidth="1"/>
    <col min="14595" max="14595" width="8.85546875" customWidth="1"/>
    <col min="14596" max="14596" width="8.7109375" customWidth="1"/>
    <col min="14597" max="14597" width="16.85546875" customWidth="1"/>
    <col min="14598" max="14598" width="8.42578125" customWidth="1"/>
    <col min="14599" max="14599" width="7" customWidth="1"/>
    <col min="14600" max="14600" width="7.42578125" customWidth="1"/>
    <col min="14601" max="14601" width="9.42578125" customWidth="1"/>
    <col min="14602" max="14602" width="11.42578125" customWidth="1"/>
    <col min="14603" max="14603" width="7.28515625" customWidth="1"/>
    <col min="14604" max="14604" width="8.42578125" customWidth="1"/>
    <col min="14605" max="14605" width="12.42578125" customWidth="1"/>
    <col min="14849" max="14849" width="10.5703125" customWidth="1"/>
    <col min="14850" max="14850" width="5.7109375" customWidth="1"/>
    <col min="14851" max="14851" width="8.85546875" customWidth="1"/>
    <col min="14852" max="14852" width="8.7109375" customWidth="1"/>
    <col min="14853" max="14853" width="16.85546875" customWidth="1"/>
    <col min="14854" max="14854" width="8.42578125" customWidth="1"/>
    <col min="14855" max="14855" width="7" customWidth="1"/>
    <col min="14856" max="14856" width="7.42578125" customWidth="1"/>
    <col min="14857" max="14857" width="9.42578125" customWidth="1"/>
    <col min="14858" max="14858" width="11.42578125" customWidth="1"/>
    <col min="14859" max="14859" width="7.28515625" customWidth="1"/>
    <col min="14860" max="14860" width="8.42578125" customWidth="1"/>
    <col min="14861" max="14861" width="12.42578125" customWidth="1"/>
    <col min="15105" max="15105" width="10.5703125" customWidth="1"/>
    <col min="15106" max="15106" width="5.7109375" customWidth="1"/>
    <col min="15107" max="15107" width="8.85546875" customWidth="1"/>
    <col min="15108" max="15108" width="8.7109375" customWidth="1"/>
    <col min="15109" max="15109" width="16.85546875" customWidth="1"/>
    <col min="15110" max="15110" width="8.42578125" customWidth="1"/>
    <col min="15111" max="15111" width="7" customWidth="1"/>
    <col min="15112" max="15112" width="7.42578125" customWidth="1"/>
    <col min="15113" max="15113" width="9.42578125" customWidth="1"/>
    <col min="15114" max="15114" width="11.42578125" customWidth="1"/>
    <col min="15115" max="15115" width="7.28515625" customWidth="1"/>
    <col min="15116" max="15116" width="8.42578125" customWidth="1"/>
    <col min="15117" max="15117" width="12.42578125" customWidth="1"/>
    <col min="15361" max="15361" width="10.5703125" customWidth="1"/>
    <col min="15362" max="15362" width="5.7109375" customWidth="1"/>
    <col min="15363" max="15363" width="8.85546875" customWidth="1"/>
    <col min="15364" max="15364" width="8.7109375" customWidth="1"/>
    <col min="15365" max="15365" width="16.85546875" customWidth="1"/>
    <col min="15366" max="15366" width="8.42578125" customWidth="1"/>
    <col min="15367" max="15367" width="7" customWidth="1"/>
    <col min="15368" max="15368" width="7.42578125" customWidth="1"/>
    <col min="15369" max="15369" width="9.42578125" customWidth="1"/>
    <col min="15370" max="15370" width="11.42578125" customWidth="1"/>
    <col min="15371" max="15371" width="7.28515625" customWidth="1"/>
    <col min="15372" max="15372" width="8.42578125" customWidth="1"/>
    <col min="15373" max="15373" width="12.42578125" customWidth="1"/>
    <col min="15617" max="15617" width="10.5703125" customWidth="1"/>
    <col min="15618" max="15618" width="5.7109375" customWidth="1"/>
    <col min="15619" max="15619" width="8.85546875" customWidth="1"/>
    <col min="15620" max="15620" width="8.7109375" customWidth="1"/>
    <col min="15621" max="15621" width="16.85546875" customWidth="1"/>
    <col min="15622" max="15622" width="8.42578125" customWidth="1"/>
    <col min="15623" max="15623" width="7" customWidth="1"/>
    <col min="15624" max="15624" width="7.42578125" customWidth="1"/>
    <col min="15625" max="15625" width="9.42578125" customWidth="1"/>
    <col min="15626" max="15626" width="11.42578125" customWidth="1"/>
    <col min="15627" max="15627" width="7.28515625" customWidth="1"/>
    <col min="15628" max="15628" width="8.42578125" customWidth="1"/>
    <col min="15629" max="15629" width="12.42578125" customWidth="1"/>
    <col min="15873" max="15873" width="10.5703125" customWidth="1"/>
    <col min="15874" max="15874" width="5.7109375" customWidth="1"/>
    <col min="15875" max="15875" width="8.85546875" customWidth="1"/>
    <col min="15876" max="15876" width="8.7109375" customWidth="1"/>
    <col min="15877" max="15877" width="16.85546875" customWidth="1"/>
    <col min="15878" max="15878" width="8.42578125" customWidth="1"/>
    <col min="15879" max="15879" width="7" customWidth="1"/>
    <col min="15880" max="15880" width="7.42578125" customWidth="1"/>
    <col min="15881" max="15881" width="9.42578125" customWidth="1"/>
    <col min="15882" max="15882" width="11.42578125" customWidth="1"/>
    <col min="15883" max="15883" width="7.28515625" customWidth="1"/>
    <col min="15884" max="15884" width="8.42578125" customWidth="1"/>
    <col min="15885" max="15885" width="12.42578125" customWidth="1"/>
    <col min="16129" max="16129" width="10.5703125" customWidth="1"/>
    <col min="16130" max="16130" width="5.7109375" customWidth="1"/>
    <col min="16131" max="16131" width="8.85546875" customWidth="1"/>
    <col min="16132" max="16132" width="8.7109375" customWidth="1"/>
    <col min="16133" max="16133" width="16.85546875" customWidth="1"/>
    <col min="16134" max="16134" width="8.42578125" customWidth="1"/>
    <col min="16135" max="16135" width="7" customWidth="1"/>
    <col min="16136" max="16136" width="7.42578125" customWidth="1"/>
    <col min="16137" max="16137" width="9.42578125" customWidth="1"/>
    <col min="16138" max="16138" width="11.42578125" customWidth="1"/>
    <col min="16139" max="16139" width="7.28515625" customWidth="1"/>
    <col min="16140" max="16140" width="8.42578125" customWidth="1"/>
    <col min="16141" max="16141" width="12.42578125" customWidth="1"/>
  </cols>
  <sheetData>
    <row r="1" spans="1:14" ht="63.75" customHeight="1">
      <c r="A1" s="6"/>
      <c r="D1" s="499"/>
      <c r="E1" s="499"/>
      <c r="F1" s="499"/>
      <c r="G1" s="499"/>
      <c r="H1" s="499"/>
      <c r="I1" s="499"/>
      <c r="J1" s="499"/>
      <c r="K1" s="499"/>
      <c r="L1" s="499"/>
      <c r="M1" s="5"/>
      <c r="N1" s="5"/>
    </row>
    <row r="2" spans="1:14" ht="24" customHeight="1">
      <c r="A2" s="6"/>
      <c r="B2" s="86"/>
      <c r="F2" s="89"/>
      <c r="G2" s="90"/>
      <c r="H2" s="90"/>
      <c r="I2" s="90"/>
      <c r="J2" s="90"/>
      <c r="K2" s="90"/>
      <c r="L2" s="90"/>
      <c r="M2" s="90"/>
      <c r="N2" s="15"/>
    </row>
    <row r="3" spans="1:14" ht="18">
      <c r="A3" s="6"/>
      <c r="B3" s="86"/>
      <c r="E3" s="87" t="s">
        <v>42</v>
      </c>
      <c r="F3" s="89"/>
      <c r="G3" s="90"/>
      <c r="H3" s="90"/>
      <c r="I3" s="90"/>
      <c r="J3" s="90"/>
      <c r="K3" s="90"/>
      <c r="L3" s="90"/>
      <c r="M3" s="90"/>
      <c r="N3" s="15"/>
    </row>
    <row r="4" spans="1:14">
      <c r="A4" s="6"/>
      <c r="B4" s="91"/>
      <c r="C4" s="69"/>
      <c r="D4" s="69"/>
      <c r="E4" s="6"/>
      <c r="F4" s="69"/>
      <c r="G4" s="5"/>
      <c r="H4" s="5"/>
      <c r="I4" s="5"/>
      <c r="J4" s="5"/>
      <c r="K4" s="5"/>
      <c r="L4" s="5"/>
      <c r="M4" s="5"/>
      <c r="N4" s="5"/>
    </row>
    <row r="5" spans="1:14" ht="15.75">
      <c r="H5" s="92"/>
      <c r="I5" s="92"/>
      <c r="J5" s="92"/>
      <c r="L5" s="195" t="s">
        <v>2</v>
      </c>
      <c r="M5" s="612">
        <f>'NE-AEC7 (DIRECTLY)'!$J$6</f>
        <v>41046</v>
      </c>
    </row>
    <row r="6" spans="1:14" ht="34.5" hidden="1" customHeight="1">
      <c r="A6" s="42" t="s">
        <v>21</v>
      </c>
      <c r="B6" s="93" t="s">
        <v>22</v>
      </c>
      <c r="C6" s="43" t="s">
        <v>23</v>
      </c>
      <c r="D6" s="43" t="s">
        <v>5</v>
      </c>
      <c r="E6" s="42" t="s">
        <v>3</v>
      </c>
      <c r="F6" s="43" t="s">
        <v>5</v>
      </c>
      <c r="G6" s="94" t="s">
        <v>43</v>
      </c>
      <c r="H6" s="94" t="s">
        <v>44</v>
      </c>
      <c r="I6" s="94" t="s">
        <v>45</v>
      </c>
      <c r="J6" s="94" t="s">
        <v>46</v>
      </c>
      <c r="K6" s="94" t="s">
        <v>47</v>
      </c>
      <c r="L6" s="94" t="s">
        <v>48</v>
      </c>
      <c r="M6" s="94" t="s">
        <v>49</v>
      </c>
    </row>
    <row r="7" spans="1:14" s="6" customFormat="1" ht="32.25" hidden="1" customHeight="1">
      <c r="A7" s="95" t="e">
        <f>#REF!</f>
        <v>#REF!</v>
      </c>
      <c r="B7" s="96" t="e">
        <f>#REF!</f>
        <v>#REF!</v>
      </c>
      <c r="C7" s="97" t="e">
        <f>#REF!</f>
        <v>#REF!</v>
      </c>
      <c r="D7" s="97" t="e">
        <f>#REF!</f>
        <v>#REF!</v>
      </c>
      <c r="E7" s="46" t="e">
        <f>#REF!</f>
        <v>#REF!</v>
      </c>
      <c r="F7" s="97">
        <v>40619</v>
      </c>
      <c r="G7" s="98">
        <f t="shared" ref="G7:G60" si="0">F7+10</f>
        <v>40629</v>
      </c>
      <c r="H7" s="98">
        <f t="shared" ref="H7:H27" si="1">M7+2</f>
        <v>40633</v>
      </c>
      <c r="I7" s="98">
        <f t="shared" ref="I7:I27" si="2">M7+2</f>
        <v>40633</v>
      </c>
      <c r="J7" s="98">
        <f t="shared" ref="J7:J27" si="3">H7+3</f>
        <v>40636</v>
      </c>
      <c r="K7" s="98">
        <f t="shared" ref="K7:K27" si="4">J7+2</f>
        <v>40638</v>
      </c>
      <c r="L7" s="98">
        <f t="shared" ref="L7:L27" si="5">H7+2</f>
        <v>40635</v>
      </c>
      <c r="M7" s="98">
        <f t="shared" ref="M7:M27" si="6">G7+2</f>
        <v>40631</v>
      </c>
    </row>
    <row r="8" spans="1:14" s="6" customFormat="1" ht="32.25" hidden="1" customHeight="1">
      <c r="A8" s="95" t="e">
        <f>#REF!</f>
        <v>#REF!</v>
      </c>
      <c r="B8" s="96" t="e">
        <f>#REF!</f>
        <v>#REF!</v>
      </c>
      <c r="C8" s="97" t="e">
        <f>#REF!</f>
        <v>#REF!</v>
      </c>
      <c r="D8" s="97" t="e">
        <f>#REF!</f>
        <v>#REF!</v>
      </c>
      <c r="E8" s="46" t="e">
        <f>#REF!</f>
        <v>#REF!</v>
      </c>
      <c r="F8" s="97">
        <f t="shared" ref="F8:F56" si="7">F7+7</f>
        <v>40626</v>
      </c>
      <c r="G8" s="98">
        <f t="shared" si="0"/>
        <v>40636</v>
      </c>
      <c r="H8" s="98">
        <f t="shared" si="1"/>
        <v>40640</v>
      </c>
      <c r="I8" s="98">
        <f t="shared" si="2"/>
        <v>40640</v>
      </c>
      <c r="J8" s="98">
        <f t="shared" si="3"/>
        <v>40643</v>
      </c>
      <c r="K8" s="98">
        <f t="shared" si="4"/>
        <v>40645</v>
      </c>
      <c r="L8" s="98">
        <f t="shared" si="5"/>
        <v>40642</v>
      </c>
      <c r="M8" s="98">
        <f t="shared" si="6"/>
        <v>40638</v>
      </c>
    </row>
    <row r="9" spans="1:14" s="6" customFormat="1" ht="32.25" hidden="1" customHeight="1">
      <c r="A9" s="95" t="e">
        <f>#REF!</f>
        <v>#REF!</v>
      </c>
      <c r="B9" s="96" t="e">
        <f>#REF!</f>
        <v>#REF!</v>
      </c>
      <c r="C9" s="97" t="e">
        <f>#REF!</f>
        <v>#REF!</v>
      </c>
      <c r="D9" s="97" t="e">
        <f>#REF!</f>
        <v>#REF!</v>
      </c>
      <c r="E9" s="46" t="e">
        <f>#REF!</f>
        <v>#REF!</v>
      </c>
      <c r="F9" s="97">
        <f t="shared" si="7"/>
        <v>40633</v>
      </c>
      <c r="G9" s="98">
        <f t="shared" si="0"/>
        <v>40643</v>
      </c>
      <c r="H9" s="98">
        <f t="shared" si="1"/>
        <v>40647</v>
      </c>
      <c r="I9" s="98">
        <f t="shared" si="2"/>
        <v>40647</v>
      </c>
      <c r="J9" s="98">
        <f t="shared" si="3"/>
        <v>40650</v>
      </c>
      <c r="K9" s="98">
        <f t="shared" si="4"/>
        <v>40652</v>
      </c>
      <c r="L9" s="98">
        <f t="shared" si="5"/>
        <v>40649</v>
      </c>
      <c r="M9" s="98">
        <f t="shared" si="6"/>
        <v>40645</v>
      </c>
    </row>
    <row r="10" spans="1:14" s="6" customFormat="1" ht="32.25" hidden="1" customHeight="1">
      <c r="A10" s="95" t="e">
        <f>#REF!</f>
        <v>#REF!</v>
      </c>
      <c r="B10" s="96" t="e">
        <f>#REF!</f>
        <v>#REF!</v>
      </c>
      <c r="C10" s="97" t="e">
        <f>#REF!</f>
        <v>#REF!</v>
      </c>
      <c r="D10" s="97" t="e">
        <f>#REF!</f>
        <v>#REF!</v>
      </c>
      <c r="E10" s="46" t="e">
        <f>#REF!</f>
        <v>#REF!</v>
      </c>
      <c r="F10" s="97">
        <f t="shared" si="7"/>
        <v>40640</v>
      </c>
      <c r="G10" s="98">
        <f t="shared" si="0"/>
        <v>40650</v>
      </c>
      <c r="H10" s="98">
        <f t="shared" si="1"/>
        <v>40654</v>
      </c>
      <c r="I10" s="98">
        <f t="shared" si="2"/>
        <v>40654</v>
      </c>
      <c r="J10" s="98">
        <f t="shared" si="3"/>
        <v>40657</v>
      </c>
      <c r="K10" s="98">
        <f t="shared" si="4"/>
        <v>40659</v>
      </c>
      <c r="L10" s="98">
        <f t="shared" si="5"/>
        <v>40656</v>
      </c>
      <c r="M10" s="98">
        <f t="shared" si="6"/>
        <v>40652</v>
      </c>
    </row>
    <row r="11" spans="1:14" s="6" customFormat="1" ht="32.25" hidden="1" customHeight="1">
      <c r="A11" s="95" t="e">
        <f>#REF!</f>
        <v>#REF!</v>
      </c>
      <c r="B11" s="96" t="e">
        <f>#REF!</f>
        <v>#REF!</v>
      </c>
      <c r="C11" s="97" t="e">
        <f>#REF!</f>
        <v>#REF!</v>
      </c>
      <c r="D11" s="97" t="e">
        <f>#REF!</f>
        <v>#REF!</v>
      </c>
      <c r="E11" s="46" t="e">
        <f>#REF!</f>
        <v>#REF!</v>
      </c>
      <c r="F11" s="97">
        <f t="shared" si="7"/>
        <v>40647</v>
      </c>
      <c r="G11" s="98">
        <f t="shared" si="0"/>
        <v>40657</v>
      </c>
      <c r="H11" s="98">
        <f t="shared" si="1"/>
        <v>40661</v>
      </c>
      <c r="I11" s="98">
        <f t="shared" si="2"/>
        <v>40661</v>
      </c>
      <c r="J11" s="98">
        <f t="shared" si="3"/>
        <v>40664</v>
      </c>
      <c r="K11" s="98">
        <f t="shared" si="4"/>
        <v>40666</v>
      </c>
      <c r="L11" s="98">
        <f t="shared" si="5"/>
        <v>40663</v>
      </c>
      <c r="M11" s="98">
        <f t="shared" si="6"/>
        <v>40659</v>
      </c>
    </row>
    <row r="12" spans="1:14" s="6" customFormat="1" ht="32.25" hidden="1" customHeight="1">
      <c r="A12" s="95" t="e">
        <f>#REF!</f>
        <v>#REF!</v>
      </c>
      <c r="B12" s="96" t="e">
        <f>#REF!</f>
        <v>#REF!</v>
      </c>
      <c r="C12" s="97" t="e">
        <f>#REF!</f>
        <v>#REF!</v>
      </c>
      <c r="D12" s="97" t="e">
        <f>#REF!</f>
        <v>#REF!</v>
      </c>
      <c r="E12" s="46" t="e">
        <f>#REF!</f>
        <v>#REF!</v>
      </c>
      <c r="F12" s="97">
        <f t="shared" si="7"/>
        <v>40654</v>
      </c>
      <c r="G12" s="98">
        <f t="shared" si="0"/>
        <v>40664</v>
      </c>
      <c r="H12" s="98">
        <f t="shared" si="1"/>
        <v>40668</v>
      </c>
      <c r="I12" s="98">
        <f t="shared" si="2"/>
        <v>40668</v>
      </c>
      <c r="J12" s="98">
        <f t="shared" si="3"/>
        <v>40671</v>
      </c>
      <c r="K12" s="98">
        <f t="shared" si="4"/>
        <v>40673</v>
      </c>
      <c r="L12" s="98">
        <f t="shared" si="5"/>
        <v>40670</v>
      </c>
      <c r="M12" s="98">
        <f t="shared" si="6"/>
        <v>40666</v>
      </c>
    </row>
    <row r="13" spans="1:14" s="6" customFormat="1" ht="32.25" hidden="1" customHeight="1">
      <c r="A13" s="95" t="e">
        <f>#REF!</f>
        <v>#REF!</v>
      </c>
      <c r="B13" s="96" t="e">
        <f>#REF!</f>
        <v>#REF!</v>
      </c>
      <c r="C13" s="97" t="e">
        <f>#REF!</f>
        <v>#REF!</v>
      </c>
      <c r="D13" s="97" t="e">
        <f>#REF!</f>
        <v>#REF!</v>
      </c>
      <c r="E13" s="46" t="e">
        <f>#REF!</f>
        <v>#REF!</v>
      </c>
      <c r="F13" s="97">
        <f t="shared" si="7"/>
        <v>40661</v>
      </c>
      <c r="G13" s="98">
        <f t="shared" si="0"/>
        <v>40671</v>
      </c>
      <c r="H13" s="98">
        <f t="shared" si="1"/>
        <v>40675</v>
      </c>
      <c r="I13" s="98">
        <f t="shared" si="2"/>
        <v>40675</v>
      </c>
      <c r="J13" s="98">
        <f t="shared" si="3"/>
        <v>40678</v>
      </c>
      <c r="K13" s="98">
        <f t="shared" si="4"/>
        <v>40680</v>
      </c>
      <c r="L13" s="98">
        <f t="shared" si="5"/>
        <v>40677</v>
      </c>
      <c r="M13" s="98">
        <f t="shared" si="6"/>
        <v>40673</v>
      </c>
    </row>
    <row r="14" spans="1:14" s="6" customFormat="1" ht="32.25" hidden="1" customHeight="1">
      <c r="A14" s="95" t="e">
        <f>#REF!</f>
        <v>#REF!</v>
      </c>
      <c r="B14" s="96" t="e">
        <f>#REF!</f>
        <v>#REF!</v>
      </c>
      <c r="C14" s="97" t="e">
        <f>#REF!</f>
        <v>#REF!</v>
      </c>
      <c r="D14" s="97" t="e">
        <f>#REF!</f>
        <v>#REF!</v>
      </c>
      <c r="E14" s="46" t="e">
        <f>#REF!</f>
        <v>#REF!</v>
      </c>
      <c r="F14" s="97">
        <f t="shared" si="7"/>
        <v>40668</v>
      </c>
      <c r="G14" s="98">
        <f t="shared" si="0"/>
        <v>40678</v>
      </c>
      <c r="H14" s="98">
        <f t="shared" si="1"/>
        <v>40682</v>
      </c>
      <c r="I14" s="98">
        <f t="shared" si="2"/>
        <v>40682</v>
      </c>
      <c r="J14" s="98">
        <f t="shared" si="3"/>
        <v>40685</v>
      </c>
      <c r="K14" s="98">
        <f t="shared" si="4"/>
        <v>40687</v>
      </c>
      <c r="L14" s="98">
        <f t="shared" si="5"/>
        <v>40684</v>
      </c>
      <c r="M14" s="98">
        <f t="shared" si="6"/>
        <v>40680</v>
      </c>
    </row>
    <row r="15" spans="1:14" s="6" customFormat="1" ht="32.25" hidden="1" customHeight="1">
      <c r="A15" s="95" t="e">
        <f>#REF!</f>
        <v>#REF!</v>
      </c>
      <c r="B15" s="96" t="e">
        <f>#REF!</f>
        <v>#REF!</v>
      </c>
      <c r="C15" s="97" t="e">
        <f>#REF!</f>
        <v>#REF!</v>
      </c>
      <c r="D15" s="97" t="e">
        <f>#REF!</f>
        <v>#REF!</v>
      </c>
      <c r="E15" s="46" t="e">
        <f>#REF!</f>
        <v>#REF!</v>
      </c>
      <c r="F15" s="97">
        <f t="shared" si="7"/>
        <v>40675</v>
      </c>
      <c r="G15" s="98">
        <f>F15+12</f>
        <v>40687</v>
      </c>
      <c r="H15" s="98">
        <f t="shared" si="1"/>
        <v>40691</v>
      </c>
      <c r="I15" s="98">
        <f t="shared" si="2"/>
        <v>40691</v>
      </c>
      <c r="J15" s="98">
        <f t="shared" si="3"/>
        <v>40694</v>
      </c>
      <c r="K15" s="98">
        <f t="shared" si="4"/>
        <v>40696</v>
      </c>
      <c r="L15" s="98">
        <f t="shared" si="5"/>
        <v>40693</v>
      </c>
      <c r="M15" s="98">
        <f t="shared" si="6"/>
        <v>40689</v>
      </c>
    </row>
    <row r="16" spans="1:14" s="6" customFormat="1" ht="32.25" hidden="1" customHeight="1">
      <c r="A16" s="95" t="e">
        <f>#REF!</f>
        <v>#REF!</v>
      </c>
      <c r="B16" s="96" t="e">
        <f>#REF!</f>
        <v>#REF!</v>
      </c>
      <c r="C16" s="97" t="e">
        <f>#REF!</f>
        <v>#REF!</v>
      </c>
      <c r="D16" s="97" t="e">
        <f>#REF!</f>
        <v>#REF!</v>
      </c>
      <c r="E16" s="46" t="e">
        <f>#REF!</f>
        <v>#REF!</v>
      </c>
      <c r="F16" s="97">
        <f t="shared" si="7"/>
        <v>40682</v>
      </c>
      <c r="G16" s="98">
        <f>F16+11</f>
        <v>40693</v>
      </c>
      <c r="H16" s="98">
        <f t="shared" si="1"/>
        <v>40697</v>
      </c>
      <c r="I16" s="98">
        <f t="shared" si="2"/>
        <v>40697</v>
      </c>
      <c r="J16" s="98">
        <f t="shared" si="3"/>
        <v>40700</v>
      </c>
      <c r="K16" s="98">
        <f t="shared" si="4"/>
        <v>40702</v>
      </c>
      <c r="L16" s="98">
        <f t="shared" si="5"/>
        <v>40699</v>
      </c>
      <c r="M16" s="98">
        <f t="shared" si="6"/>
        <v>40695</v>
      </c>
    </row>
    <row r="17" spans="1:13" s="6" customFormat="1" ht="32.25" hidden="1" customHeight="1">
      <c r="A17" s="95" t="e">
        <f>#REF!</f>
        <v>#REF!</v>
      </c>
      <c r="B17" s="96" t="e">
        <f>#REF!</f>
        <v>#REF!</v>
      </c>
      <c r="C17" s="97" t="e">
        <f>#REF!</f>
        <v>#REF!</v>
      </c>
      <c r="D17" s="97" t="e">
        <f>#REF!</f>
        <v>#REF!</v>
      </c>
      <c r="E17" s="46" t="e">
        <f>#REF!</f>
        <v>#REF!</v>
      </c>
      <c r="F17" s="97">
        <f t="shared" si="7"/>
        <v>40689</v>
      </c>
      <c r="G17" s="98">
        <f>F17+11</f>
        <v>40700</v>
      </c>
      <c r="H17" s="98">
        <f t="shared" si="1"/>
        <v>40704</v>
      </c>
      <c r="I17" s="98">
        <f t="shared" si="2"/>
        <v>40704</v>
      </c>
      <c r="J17" s="98">
        <f t="shared" si="3"/>
        <v>40707</v>
      </c>
      <c r="K17" s="98">
        <f t="shared" si="4"/>
        <v>40709</v>
      </c>
      <c r="L17" s="98">
        <f t="shared" si="5"/>
        <v>40706</v>
      </c>
      <c r="M17" s="98">
        <f t="shared" si="6"/>
        <v>40702</v>
      </c>
    </row>
    <row r="18" spans="1:13" s="6" customFormat="1" ht="32.25" hidden="1" customHeight="1">
      <c r="A18" s="95" t="e">
        <f>#REF!</f>
        <v>#REF!</v>
      </c>
      <c r="B18" s="96" t="e">
        <f>#REF!</f>
        <v>#REF!</v>
      </c>
      <c r="C18" s="97" t="e">
        <f>#REF!</f>
        <v>#REF!</v>
      </c>
      <c r="D18" s="97" t="e">
        <f>#REF!</f>
        <v>#REF!</v>
      </c>
      <c r="E18" s="46" t="e">
        <f>#REF!</f>
        <v>#REF!</v>
      </c>
      <c r="F18" s="97">
        <f t="shared" si="7"/>
        <v>40696</v>
      </c>
      <c r="G18" s="98">
        <f t="shared" si="0"/>
        <v>40706</v>
      </c>
      <c r="H18" s="98">
        <f t="shared" si="1"/>
        <v>40710</v>
      </c>
      <c r="I18" s="98">
        <f t="shared" si="2"/>
        <v>40710</v>
      </c>
      <c r="J18" s="98">
        <f t="shared" si="3"/>
        <v>40713</v>
      </c>
      <c r="K18" s="98">
        <f t="shared" si="4"/>
        <v>40715</v>
      </c>
      <c r="L18" s="98">
        <f t="shared" si="5"/>
        <v>40712</v>
      </c>
      <c r="M18" s="98">
        <f t="shared" si="6"/>
        <v>40708</v>
      </c>
    </row>
    <row r="19" spans="1:13" s="6" customFormat="1" ht="32.25" hidden="1" customHeight="1">
      <c r="A19" s="95" t="e">
        <f>#REF!</f>
        <v>#REF!</v>
      </c>
      <c r="B19" s="96" t="e">
        <f>#REF!</f>
        <v>#REF!</v>
      </c>
      <c r="C19" s="97" t="e">
        <f>#REF!</f>
        <v>#REF!</v>
      </c>
      <c r="D19" s="97" t="e">
        <f>#REF!</f>
        <v>#REF!</v>
      </c>
      <c r="E19" s="46" t="e">
        <f>#REF!</f>
        <v>#REF!</v>
      </c>
      <c r="F19" s="97">
        <f t="shared" si="7"/>
        <v>40703</v>
      </c>
      <c r="G19" s="98">
        <f t="shared" si="0"/>
        <v>40713</v>
      </c>
      <c r="H19" s="98">
        <f t="shared" si="1"/>
        <v>40717</v>
      </c>
      <c r="I19" s="98">
        <f t="shared" si="2"/>
        <v>40717</v>
      </c>
      <c r="J19" s="98">
        <f t="shared" si="3"/>
        <v>40720</v>
      </c>
      <c r="K19" s="98">
        <f t="shared" si="4"/>
        <v>40722</v>
      </c>
      <c r="L19" s="98">
        <f t="shared" si="5"/>
        <v>40719</v>
      </c>
      <c r="M19" s="98">
        <f t="shared" si="6"/>
        <v>40715</v>
      </c>
    </row>
    <row r="20" spans="1:13" s="6" customFormat="1" ht="32.25" hidden="1" customHeight="1">
      <c r="A20" s="95" t="e">
        <f>#REF!</f>
        <v>#REF!</v>
      </c>
      <c r="B20" s="96" t="e">
        <f>#REF!</f>
        <v>#REF!</v>
      </c>
      <c r="C20" s="97" t="e">
        <f>#REF!</f>
        <v>#REF!</v>
      </c>
      <c r="D20" s="97" t="e">
        <f>#REF!</f>
        <v>#REF!</v>
      </c>
      <c r="E20" s="46" t="e">
        <f>#REF!</f>
        <v>#REF!</v>
      </c>
      <c r="F20" s="97">
        <f t="shared" si="7"/>
        <v>40710</v>
      </c>
      <c r="G20" s="98">
        <f t="shared" si="0"/>
        <v>40720</v>
      </c>
      <c r="H20" s="98">
        <f t="shared" si="1"/>
        <v>40724</v>
      </c>
      <c r="I20" s="98">
        <f t="shared" si="2"/>
        <v>40724</v>
      </c>
      <c r="J20" s="98">
        <f t="shared" si="3"/>
        <v>40727</v>
      </c>
      <c r="K20" s="98">
        <f t="shared" si="4"/>
        <v>40729</v>
      </c>
      <c r="L20" s="98">
        <f t="shared" si="5"/>
        <v>40726</v>
      </c>
      <c r="M20" s="98">
        <f t="shared" si="6"/>
        <v>40722</v>
      </c>
    </row>
    <row r="21" spans="1:13" s="6" customFormat="1" ht="32.25" hidden="1" customHeight="1">
      <c r="A21" s="95" t="e">
        <f>#REF!</f>
        <v>#REF!</v>
      </c>
      <c r="B21" s="96" t="e">
        <f>#REF!</f>
        <v>#REF!</v>
      </c>
      <c r="C21" s="97" t="e">
        <f>#REF!</f>
        <v>#REF!</v>
      </c>
      <c r="D21" s="97" t="e">
        <f>#REF!</f>
        <v>#REF!</v>
      </c>
      <c r="E21" s="46" t="e">
        <f>#REF!</f>
        <v>#REF!</v>
      </c>
      <c r="F21" s="97">
        <f t="shared" si="7"/>
        <v>40717</v>
      </c>
      <c r="G21" s="98">
        <f t="shared" si="0"/>
        <v>40727</v>
      </c>
      <c r="H21" s="98">
        <f t="shared" si="1"/>
        <v>40731</v>
      </c>
      <c r="I21" s="98">
        <f t="shared" si="2"/>
        <v>40731</v>
      </c>
      <c r="J21" s="98">
        <f t="shared" si="3"/>
        <v>40734</v>
      </c>
      <c r="K21" s="98">
        <f t="shared" si="4"/>
        <v>40736</v>
      </c>
      <c r="L21" s="98">
        <f t="shared" si="5"/>
        <v>40733</v>
      </c>
      <c r="M21" s="98">
        <f t="shared" si="6"/>
        <v>40729</v>
      </c>
    </row>
    <row r="22" spans="1:13" s="6" customFormat="1" ht="32.25" hidden="1" customHeight="1">
      <c r="A22" s="95" t="e">
        <f>#REF!</f>
        <v>#REF!</v>
      </c>
      <c r="B22" s="96" t="e">
        <f>#REF!</f>
        <v>#REF!</v>
      </c>
      <c r="C22" s="97" t="e">
        <f>#REF!</f>
        <v>#REF!</v>
      </c>
      <c r="D22" s="97" t="e">
        <f>#REF!</f>
        <v>#REF!</v>
      </c>
      <c r="E22" s="46" t="e">
        <f>#REF!</f>
        <v>#REF!</v>
      </c>
      <c r="F22" s="97">
        <f t="shared" si="7"/>
        <v>40724</v>
      </c>
      <c r="G22" s="98">
        <f t="shared" si="0"/>
        <v>40734</v>
      </c>
      <c r="H22" s="98">
        <f t="shared" si="1"/>
        <v>40738</v>
      </c>
      <c r="I22" s="98">
        <f t="shared" si="2"/>
        <v>40738</v>
      </c>
      <c r="J22" s="98">
        <f t="shared" si="3"/>
        <v>40741</v>
      </c>
      <c r="K22" s="98">
        <f t="shared" si="4"/>
        <v>40743</v>
      </c>
      <c r="L22" s="98">
        <f t="shared" si="5"/>
        <v>40740</v>
      </c>
      <c r="M22" s="98">
        <f t="shared" si="6"/>
        <v>40736</v>
      </c>
    </row>
    <row r="23" spans="1:13" s="6" customFormat="1" ht="32.25" hidden="1" customHeight="1">
      <c r="A23" s="95" t="e">
        <f>#REF!</f>
        <v>#REF!</v>
      </c>
      <c r="B23" s="96" t="e">
        <f>#REF!</f>
        <v>#REF!</v>
      </c>
      <c r="C23" s="97" t="e">
        <f>#REF!</f>
        <v>#REF!</v>
      </c>
      <c r="D23" s="97" t="e">
        <f>#REF!</f>
        <v>#REF!</v>
      </c>
      <c r="E23" s="46" t="e">
        <f>#REF!</f>
        <v>#REF!</v>
      </c>
      <c r="F23" s="97">
        <f t="shared" si="7"/>
        <v>40731</v>
      </c>
      <c r="G23" s="98">
        <f t="shared" si="0"/>
        <v>40741</v>
      </c>
      <c r="H23" s="98">
        <f t="shared" si="1"/>
        <v>40745</v>
      </c>
      <c r="I23" s="98">
        <f t="shared" si="2"/>
        <v>40745</v>
      </c>
      <c r="J23" s="98">
        <f t="shared" si="3"/>
        <v>40748</v>
      </c>
      <c r="K23" s="98">
        <f t="shared" si="4"/>
        <v>40750</v>
      </c>
      <c r="L23" s="98">
        <f t="shared" si="5"/>
        <v>40747</v>
      </c>
      <c r="M23" s="98">
        <f t="shared" si="6"/>
        <v>40743</v>
      </c>
    </row>
    <row r="24" spans="1:13" s="6" customFormat="1" ht="32.25" hidden="1" customHeight="1">
      <c r="A24" s="95" t="e">
        <f>#REF!</f>
        <v>#REF!</v>
      </c>
      <c r="B24" s="96" t="e">
        <f>#REF!</f>
        <v>#REF!</v>
      </c>
      <c r="C24" s="97" t="e">
        <f>#REF!</f>
        <v>#REF!</v>
      </c>
      <c r="D24" s="97" t="e">
        <f>#REF!</f>
        <v>#REF!</v>
      </c>
      <c r="E24" s="46" t="e">
        <f>#REF!</f>
        <v>#REF!</v>
      </c>
      <c r="F24" s="97">
        <f t="shared" si="7"/>
        <v>40738</v>
      </c>
      <c r="G24" s="98">
        <f t="shared" si="0"/>
        <v>40748</v>
      </c>
      <c r="H24" s="98">
        <f t="shared" si="1"/>
        <v>40752</v>
      </c>
      <c r="I24" s="98">
        <f t="shared" si="2"/>
        <v>40752</v>
      </c>
      <c r="J24" s="98">
        <f t="shared" si="3"/>
        <v>40755</v>
      </c>
      <c r="K24" s="98">
        <f t="shared" si="4"/>
        <v>40757</v>
      </c>
      <c r="L24" s="98">
        <f t="shared" si="5"/>
        <v>40754</v>
      </c>
      <c r="M24" s="98">
        <f t="shared" si="6"/>
        <v>40750</v>
      </c>
    </row>
    <row r="25" spans="1:13" s="6" customFormat="1" ht="32.25" hidden="1" customHeight="1">
      <c r="A25" s="95" t="e">
        <f>#REF!</f>
        <v>#REF!</v>
      </c>
      <c r="B25" s="96" t="e">
        <f>#REF!</f>
        <v>#REF!</v>
      </c>
      <c r="C25" s="97" t="e">
        <f>#REF!</f>
        <v>#REF!</v>
      </c>
      <c r="D25" s="97" t="e">
        <f>#REF!</f>
        <v>#REF!</v>
      </c>
      <c r="E25" s="46" t="e">
        <f>#REF!</f>
        <v>#REF!</v>
      </c>
      <c r="F25" s="97">
        <f t="shared" si="7"/>
        <v>40745</v>
      </c>
      <c r="G25" s="98">
        <f t="shared" si="0"/>
        <v>40755</v>
      </c>
      <c r="H25" s="98">
        <f t="shared" si="1"/>
        <v>40759</v>
      </c>
      <c r="I25" s="98">
        <f t="shared" si="2"/>
        <v>40759</v>
      </c>
      <c r="J25" s="98">
        <f t="shared" si="3"/>
        <v>40762</v>
      </c>
      <c r="K25" s="98">
        <f t="shared" si="4"/>
        <v>40764</v>
      </c>
      <c r="L25" s="98">
        <f t="shared" si="5"/>
        <v>40761</v>
      </c>
      <c r="M25" s="98">
        <f t="shared" si="6"/>
        <v>40757</v>
      </c>
    </row>
    <row r="26" spans="1:13" s="6" customFormat="1" ht="32.25" hidden="1" customHeight="1">
      <c r="A26" s="95" t="e">
        <f>#REF!</f>
        <v>#REF!</v>
      </c>
      <c r="B26" s="96" t="e">
        <f>#REF!</f>
        <v>#REF!</v>
      </c>
      <c r="C26" s="97" t="e">
        <f>#REF!</f>
        <v>#REF!</v>
      </c>
      <c r="D26" s="97" t="e">
        <f>#REF!</f>
        <v>#REF!</v>
      </c>
      <c r="E26" s="46" t="e">
        <f>#REF!</f>
        <v>#REF!</v>
      </c>
      <c r="F26" s="97">
        <f t="shared" si="7"/>
        <v>40752</v>
      </c>
      <c r="G26" s="98">
        <f t="shared" si="0"/>
        <v>40762</v>
      </c>
      <c r="H26" s="98">
        <f t="shared" si="1"/>
        <v>40766</v>
      </c>
      <c r="I26" s="98">
        <f t="shared" si="2"/>
        <v>40766</v>
      </c>
      <c r="J26" s="98">
        <f t="shared" si="3"/>
        <v>40769</v>
      </c>
      <c r="K26" s="98">
        <f t="shared" si="4"/>
        <v>40771</v>
      </c>
      <c r="L26" s="98">
        <f t="shared" si="5"/>
        <v>40768</v>
      </c>
      <c r="M26" s="98">
        <f t="shared" si="6"/>
        <v>40764</v>
      </c>
    </row>
    <row r="27" spans="1:13" s="6" customFormat="1" ht="32.25" hidden="1" customHeight="1">
      <c r="A27" s="95" t="e">
        <f>#REF!</f>
        <v>#REF!</v>
      </c>
      <c r="B27" s="96" t="e">
        <f>#REF!</f>
        <v>#REF!</v>
      </c>
      <c r="C27" s="97" t="e">
        <f>#REF!</f>
        <v>#REF!</v>
      </c>
      <c r="D27" s="97" t="e">
        <f>#REF!</f>
        <v>#REF!</v>
      </c>
      <c r="E27" s="46" t="e">
        <f>#REF!</f>
        <v>#REF!</v>
      </c>
      <c r="F27" s="97">
        <f t="shared" si="7"/>
        <v>40759</v>
      </c>
      <c r="G27" s="98">
        <f t="shared" si="0"/>
        <v>40769</v>
      </c>
      <c r="H27" s="98">
        <f t="shared" si="1"/>
        <v>40773</v>
      </c>
      <c r="I27" s="98">
        <f t="shared" si="2"/>
        <v>40773</v>
      </c>
      <c r="J27" s="98">
        <f t="shared" si="3"/>
        <v>40776</v>
      </c>
      <c r="K27" s="98">
        <f t="shared" si="4"/>
        <v>40778</v>
      </c>
      <c r="L27" s="98">
        <f t="shared" si="5"/>
        <v>40775</v>
      </c>
      <c r="M27" s="98">
        <f t="shared" si="6"/>
        <v>40771</v>
      </c>
    </row>
    <row r="28" spans="1:13" s="6" customFormat="1" ht="32.25" hidden="1" customHeight="1">
      <c r="A28" s="95" t="e">
        <f>#REF!</f>
        <v>#REF!</v>
      </c>
      <c r="B28" s="96" t="e">
        <f>#REF!</f>
        <v>#REF!</v>
      </c>
      <c r="C28" s="97" t="e">
        <f>#REF!</f>
        <v>#REF!</v>
      </c>
      <c r="D28" s="97" t="e">
        <f>#REF!</f>
        <v>#REF!</v>
      </c>
      <c r="E28" s="46" t="e">
        <f>#REF!</f>
        <v>#REF!</v>
      </c>
      <c r="F28" s="97">
        <f t="shared" si="7"/>
        <v>40766</v>
      </c>
      <c r="G28" s="98">
        <f t="shared" si="0"/>
        <v>40776</v>
      </c>
      <c r="H28" s="98">
        <f>G28+7</f>
        <v>40783</v>
      </c>
      <c r="I28" s="98">
        <f t="shared" ref="I28:I44" si="8">L28+1</f>
        <v>40787</v>
      </c>
      <c r="J28" s="98">
        <f t="shared" ref="J28:J44" si="9">G28+4</f>
        <v>40780</v>
      </c>
      <c r="K28" s="98">
        <f t="shared" ref="K28:K44" si="10">M28+1</f>
        <v>40785</v>
      </c>
      <c r="L28" s="98">
        <f t="shared" ref="L28:L44" si="11">K28+1</f>
        <v>40786</v>
      </c>
      <c r="M28" s="98">
        <f t="shared" ref="M28:M44" si="12">H28+1</f>
        <v>40784</v>
      </c>
    </row>
    <row r="29" spans="1:13" s="6" customFormat="1" ht="32.25" hidden="1" customHeight="1">
      <c r="A29" s="95" t="e">
        <f>#REF!</f>
        <v>#REF!</v>
      </c>
      <c r="B29" s="96" t="e">
        <f>#REF!</f>
        <v>#REF!</v>
      </c>
      <c r="C29" s="97" t="e">
        <f>#REF!</f>
        <v>#REF!</v>
      </c>
      <c r="D29" s="97" t="e">
        <f>#REF!</f>
        <v>#REF!</v>
      </c>
      <c r="E29" s="46" t="e">
        <f>#REF!</f>
        <v>#REF!</v>
      </c>
      <c r="F29" s="99">
        <f t="shared" si="7"/>
        <v>40773</v>
      </c>
      <c r="G29" s="100">
        <f t="shared" si="0"/>
        <v>40783</v>
      </c>
      <c r="H29" s="100">
        <f>G29+7</f>
        <v>40790</v>
      </c>
      <c r="I29" s="100">
        <f t="shared" si="8"/>
        <v>40794</v>
      </c>
      <c r="J29" s="100">
        <f t="shared" si="9"/>
        <v>40787</v>
      </c>
      <c r="K29" s="100">
        <f t="shared" si="10"/>
        <v>40792</v>
      </c>
      <c r="L29" s="100">
        <f t="shared" si="11"/>
        <v>40793</v>
      </c>
      <c r="M29" s="100">
        <f t="shared" si="12"/>
        <v>40791</v>
      </c>
    </row>
    <row r="30" spans="1:13" s="6" customFormat="1" ht="32.25" hidden="1" customHeight="1">
      <c r="A30" s="95" t="e">
        <f>#REF!</f>
        <v>#REF!</v>
      </c>
      <c r="B30" s="96" t="e">
        <f>#REF!</f>
        <v>#REF!</v>
      </c>
      <c r="C30" s="97" t="e">
        <f>#REF!</f>
        <v>#REF!</v>
      </c>
      <c r="D30" s="97" t="e">
        <f>#REF!</f>
        <v>#REF!</v>
      </c>
      <c r="E30" s="46" t="e">
        <f>#REF!</f>
        <v>#REF!</v>
      </c>
      <c r="F30" s="97">
        <f t="shared" si="7"/>
        <v>40780</v>
      </c>
      <c r="G30" s="98">
        <f t="shared" si="0"/>
        <v>40790</v>
      </c>
      <c r="H30" s="98">
        <f>G30+8</f>
        <v>40798</v>
      </c>
      <c r="I30" s="98">
        <f t="shared" si="8"/>
        <v>40802</v>
      </c>
      <c r="J30" s="98">
        <f t="shared" si="9"/>
        <v>40794</v>
      </c>
      <c r="K30" s="98">
        <f t="shared" si="10"/>
        <v>40800</v>
      </c>
      <c r="L30" s="98">
        <f t="shared" si="11"/>
        <v>40801</v>
      </c>
      <c r="M30" s="98">
        <f t="shared" si="12"/>
        <v>40799</v>
      </c>
    </row>
    <row r="31" spans="1:13" s="6" customFormat="1" ht="32.25" hidden="1" customHeight="1">
      <c r="A31" s="95" t="e">
        <f>#REF!</f>
        <v>#REF!</v>
      </c>
      <c r="B31" s="96" t="e">
        <f>#REF!</f>
        <v>#REF!</v>
      </c>
      <c r="C31" s="97" t="e">
        <f>#REF!</f>
        <v>#REF!</v>
      </c>
      <c r="D31" s="97" t="e">
        <f>#REF!</f>
        <v>#REF!</v>
      </c>
      <c r="E31" s="46" t="e">
        <f>#REF!</f>
        <v>#REF!</v>
      </c>
      <c r="F31" s="97">
        <f t="shared" si="7"/>
        <v>40787</v>
      </c>
      <c r="G31" s="98">
        <f t="shared" si="0"/>
        <v>40797</v>
      </c>
      <c r="H31" s="98">
        <f t="shared" ref="H31:H44" si="13">G31+7</f>
        <v>40804</v>
      </c>
      <c r="I31" s="98">
        <f t="shared" si="8"/>
        <v>40808</v>
      </c>
      <c r="J31" s="98">
        <f t="shared" si="9"/>
        <v>40801</v>
      </c>
      <c r="K31" s="98">
        <f t="shared" si="10"/>
        <v>40806</v>
      </c>
      <c r="L31" s="98">
        <f t="shared" si="11"/>
        <v>40807</v>
      </c>
      <c r="M31" s="98">
        <f t="shared" si="12"/>
        <v>40805</v>
      </c>
    </row>
    <row r="32" spans="1:13" s="6" customFormat="1" ht="32.25" hidden="1" customHeight="1">
      <c r="A32" s="95" t="e">
        <f>#REF!</f>
        <v>#REF!</v>
      </c>
      <c r="B32" s="96" t="e">
        <f>#REF!</f>
        <v>#REF!</v>
      </c>
      <c r="C32" s="97" t="e">
        <f>#REF!</f>
        <v>#REF!</v>
      </c>
      <c r="D32" s="97" t="e">
        <f>#REF!</f>
        <v>#REF!</v>
      </c>
      <c r="E32" s="46" t="e">
        <f>#REF!</f>
        <v>#REF!</v>
      </c>
      <c r="F32" s="97">
        <f t="shared" si="7"/>
        <v>40794</v>
      </c>
      <c r="G32" s="98">
        <f t="shared" si="0"/>
        <v>40804</v>
      </c>
      <c r="H32" s="98">
        <f t="shared" si="13"/>
        <v>40811</v>
      </c>
      <c r="I32" s="98">
        <f t="shared" si="8"/>
        <v>40815</v>
      </c>
      <c r="J32" s="98">
        <f t="shared" si="9"/>
        <v>40808</v>
      </c>
      <c r="K32" s="98">
        <f t="shared" si="10"/>
        <v>40813</v>
      </c>
      <c r="L32" s="98">
        <f t="shared" si="11"/>
        <v>40814</v>
      </c>
      <c r="M32" s="98">
        <f t="shared" si="12"/>
        <v>40812</v>
      </c>
    </row>
    <row r="33" spans="1:15" s="6" customFormat="1" ht="32.25" hidden="1" customHeight="1">
      <c r="A33" s="95" t="e">
        <f>#REF!</f>
        <v>#REF!</v>
      </c>
      <c r="B33" s="96" t="e">
        <f>#REF!</f>
        <v>#REF!</v>
      </c>
      <c r="C33" s="97" t="e">
        <f>#REF!</f>
        <v>#REF!</v>
      </c>
      <c r="D33" s="97" t="e">
        <f>#REF!</f>
        <v>#REF!</v>
      </c>
      <c r="E33" s="46" t="e">
        <f>#REF!</f>
        <v>#REF!</v>
      </c>
      <c r="F33" s="97">
        <f t="shared" si="7"/>
        <v>40801</v>
      </c>
      <c r="G33" s="98">
        <f t="shared" si="0"/>
        <v>40811</v>
      </c>
      <c r="H33" s="98">
        <f t="shared" si="13"/>
        <v>40818</v>
      </c>
      <c r="I33" s="98">
        <f t="shared" si="8"/>
        <v>40822</v>
      </c>
      <c r="J33" s="98">
        <f t="shared" si="9"/>
        <v>40815</v>
      </c>
      <c r="K33" s="98">
        <f t="shared" si="10"/>
        <v>40820</v>
      </c>
      <c r="L33" s="98">
        <f t="shared" si="11"/>
        <v>40821</v>
      </c>
      <c r="M33" s="98">
        <f t="shared" si="12"/>
        <v>40819</v>
      </c>
    </row>
    <row r="34" spans="1:15" s="6" customFormat="1" ht="32.25" hidden="1" customHeight="1">
      <c r="A34" s="95" t="e">
        <f>#REF!</f>
        <v>#REF!</v>
      </c>
      <c r="B34" s="96" t="e">
        <f>#REF!</f>
        <v>#REF!</v>
      </c>
      <c r="C34" s="97" t="e">
        <f>#REF!</f>
        <v>#REF!</v>
      </c>
      <c r="D34" s="97" t="e">
        <f>#REF!</f>
        <v>#REF!</v>
      </c>
      <c r="E34" s="46" t="e">
        <f>#REF!</f>
        <v>#REF!</v>
      </c>
      <c r="F34" s="97">
        <f t="shared" si="7"/>
        <v>40808</v>
      </c>
      <c r="G34" s="98">
        <f t="shared" si="0"/>
        <v>40818</v>
      </c>
      <c r="H34" s="98">
        <f t="shared" si="13"/>
        <v>40825</v>
      </c>
      <c r="I34" s="98">
        <f t="shared" si="8"/>
        <v>40829</v>
      </c>
      <c r="J34" s="98">
        <f t="shared" si="9"/>
        <v>40822</v>
      </c>
      <c r="K34" s="98">
        <f t="shared" si="10"/>
        <v>40827</v>
      </c>
      <c r="L34" s="98">
        <f t="shared" si="11"/>
        <v>40828</v>
      </c>
      <c r="M34" s="98">
        <f t="shared" si="12"/>
        <v>40826</v>
      </c>
    </row>
    <row r="35" spans="1:15" s="6" customFormat="1" ht="32.25" hidden="1" customHeight="1">
      <c r="A35" s="95" t="e">
        <f>#REF!</f>
        <v>#REF!</v>
      </c>
      <c r="B35" s="96" t="e">
        <f>#REF!</f>
        <v>#REF!</v>
      </c>
      <c r="C35" s="97" t="e">
        <f>#REF!</f>
        <v>#REF!</v>
      </c>
      <c r="D35" s="97" t="e">
        <f>#REF!</f>
        <v>#REF!</v>
      </c>
      <c r="E35" s="46" t="e">
        <f>#REF!</f>
        <v>#REF!</v>
      </c>
      <c r="F35" s="97">
        <f t="shared" si="7"/>
        <v>40815</v>
      </c>
      <c r="G35" s="98">
        <f t="shared" si="0"/>
        <v>40825</v>
      </c>
      <c r="H35" s="98">
        <f t="shared" si="13"/>
        <v>40832</v>
      </c>
      <c r="I35" s="98">
        <f t="shared" si="8"/>
        <v>40836</v>
      </c>
      <c r="J35" s="98">
        <f t="shared" si="9"/>
        <v>40829</v>
      </c>
      <c r="K35" s="98">
        <f t="shared" si="10"/>
        <v>40834</v>
      </c>
      <c r="L35" s="98">
        <f t="shared" si="11"/>
        <v>40835</v>
      </c>
      <c r="M35" s="98">
        <f t="shared" si="12"/>
        <v>40833</v>
      </c>
    </row>
    <row r="36" spans="1:15" s="6" customFormat="1" ht="32.25" hidden="1" customHeight="1">
      <c r="A36" s="95" t="e">
        <f>#REF!</f>
        <v>#REF!</v>
      </c>
      <c r="B36" s="96" t="e">
        <f>#REF!</f>
        <v>#REF!</v>
      </c>
      <c r="C36" s="97" t="e">
        <f>#REF!</f>
        <v>#REF!</v>
      </c>
      <c r="D36" s="97" t="e">
        <f>#REF!</f>
        <v>#REF!</v>
      </c>
      <c r="E36" s="46" t="e">
        <f>#REF!</f>
        <v>#REF!</v>
      </c>
      <c r="F36" s="97">
        <f t="shared" si="7"/>
        <v>40822</v>
      </c>
      <c r="G36" s="98">
        <f t="shared" si="0"/>
        <v>40832</v>
      </c>
      <c r="H36" s="98">
        <f t="shared" si="13"/>
        <v>40839</v>
      </c>
      <c r="I36" s="98">
        <f t="shared" si="8"/>
        <v>40843</v>
      </c>
      <c r="J36" s="98">
        <f t="shared" si="9"/>
        <v>40836</v>
      </c>
      <c r="K36" s="98">
        <f t="shared" si="10"/>
        <v>40841</v>
      </c>
      <c r="L36" s="98">
        <f t="shared" si="11"/>
        <v>40842</v>
      </c>
      <c r="M36" s="98">
        <f t="shared" si="12"/>
        <v>40840</v>
      </c>
    </row>
    <row r="37" spans="1:15" s="6" customFormat="1" ht="32.25" hidden="1" customHeight="1">
      <c r="A37" s="101" t="e">
        <f>#REF!</f>
        <v>#REF!</v>
      </c>
      <c r="B37" s="102" t="e">
        <f>#REF!</f>
        <v>#REF!</v>
      </c>
      <c r="C37" s="103" t="e">
        <f>#REF!</f>
        <v>#REF!</v>
      </c>
      <c r="D37" s="103" t="e">
        <f>#REF!</f>
        <v>#REF!</v>
      </c>
      <c r="E37" s="75" t="e">
        <f>#REF!</f>
        <v>#REF!</v>
      </c>
      <c r="F37" s="104">
        <f t="shared" si="7"/>
        <v>40829</v>
      </c>
      <c r="G37" s="105">
        <f t="shared" si="0"/>
        <v>40839</v>
      </c>
      <c r="H37" s="105">
        <f t="shared" si="13"/>
        <v>40846</v>
      </c>
      <c r="I37" s="105">
        <f t="shared" si="8"/>
        <v>40850</v>
      </c>
      <c r="J37" s="105">
        <f t="shared" si="9"/>
        <v>40843</v>
      </c>
      <c r="K37" s="105">
        <f t="shared" si="10"/>
        <v>40848</v>
      </c>
      <c r="L37" s="105">
        <f t="shared" si="11"/>
        <v>40849</v>
      </c>
      <c r="M37" s="105">
        <f t="shared" si="12"/>
        <v>40847</v>
      </c>
    </row>
    <row r="38" spans="1:15" s="6" customFormat="1" ht="32.25" hidden="1" customHeight="1">
      <c r="A38" s="95" t="e">
        <f>#REF!</f>
        <v>#REF!</v>
      </c>
      <c r="B38" s="96" t="e">
        <f>#REF!</f>
        <v>#REF!</v>
      </c>
      <c r="C38" s="97" t="e">
        <f>#REF!</f>
        <v>#REF!</v>
      </c>
      <c r="D38" s="97" t="e">
        <f>#REF!</f>
        <v>#REF!</v>
      </c>
      <c r="E38" s="46" t="e">
        <f>#REF!</f>
        <v>#REF!</v>
      </c>
      <c r="F38" s="97">
        <f t="shared" si="7"/>
        <v>40836</v>
      </c>
      <c r="G38" s="98">
        <f t="shared" si="0"/>
        <v>40846</v>
      </c>
      <c r="H38" s="98">
        <f t="shared" si="13"/>
        <v>40853</v>
      </c>
      <c r="I38" s="98">
        <f t="shared" si="8"/>
        <v>40857</v>
      </c>
      <c r="J38" s="98">
        <f t="shared" si="9"/>
        <v>40850</v>
      </c>
      <c r="K38" s="98">
        <f t="shared" si="10"/>
        <v>40855</v>
      </c>
      <c r="L38" s="98">
        <f t="shared" si="11"/>
        <v>40856</v>
      </c>
      <c r="M38" s="98">
        <f t="shared" si="12"/>
        <v>40854</v>
      </c>
    </row>
    <row r="39" spans="1:15" s="6" customFormat="1" ht="32.25" hidden="1" customHeight="1">
      <c r="A39" s="101" t="e">
        <f>#REF!</f>
        <v>#REF!</v>
      </c>
      <c r="B39" s="102" t="e">
        <f>#REF!</f>
        <v>#REF!</v>
      </c>
      <c r="C39" s="103" t="e">
        <f>#REF!</f>
        <v>#REF!</v>
      </c>
      <c r="D39" s="103" t="e">
        <f>#REF!</f>
        <v>#REF!</v>
      </c>
      <c r="E39" s="75" t="e">
        <f>#REF!</f>
        <v>#REF!</v>
      </c>
      <c r="F39" s="104">
        <f t="shared" si="7"/>
        <v>40843</v>
      </c>
      <c r="G39" s="105">
        <f t="shared" si="0"/>
        <v>40853</v>
      </c>
      <c r="H39" s="105">
        <f t="shared" si="13"/>
        <v>40860</v>
      </c>
      <c r="I39" s="105">
        <f t="shared" si="8"/>
        <v>40864</v>
      </c>
      <c r="J39" s="105">
        <f t="shared" si="9"/>
        <v>40857</v>
      </c>
      <c r="K39" s="105">
        <f t="shared" si="10"/>
        <v>40862</v>
      </c>
      <c r="L39" s="105">
        <f t="shared" si="11"/>
        <v>40863</v>
      </c>
      <c r="M39" s="105">
        <f t="shared" si="12"/>
        <v>40861</v>
      </c>
    </row>
    <row r="40" spans="1:15" s="6" customFormat="1" ht="32.25" hidden="1" customHeight="1">
      <c r="A40" s="95" t="e">
        <f>#REF!</f>
        <v>#REF!</v>
      </c>
      <c r="B40" s="96" t="e">
        <f>#REF!</f>
        <v>#REF!</v>
      </c>
      <c r="C40" s="97" t="e">
        <f>#REF!</f>
        <v>#REF!</v>
      </c>
      <c r="D40" s="97" t="e">
        <f>#REF!</f>
        <v>#REF!</v>
      </c>
      <c r="E40" s="46" t="e">
        <f>#REF!</f>
        <v>#REF!</v>
      </c>
      <c r="F40" s="97">
        <f t="shared" si="7"/>
        <v>40850</v>
      </c>
      <c r="G40" s="98">
        <f t="shared" si="0"/>
        <v>40860</v>
      </c>
      <c r="H40" s="98">
        <f t="shared" si="13"/>
        <v>40867</v>
      </c>
      <c r="I40" s="98">
        <f t="shared" si="8"/>
        <v>40871</v>
      </c>
      <c r="J40" s="98">
        <f t="shared" si="9"/>
        <v>40864</v>
      </c>
      <c r="K40" s="98">
        <f t="shared" si="10"/>
        <v>40869</v>
      </c>
      <c r="L40" s="98">
        <f t="shared" si="11"/>
        <v>40870</v>
      </c>
      <c r="M40" s="98">
        <f t="shared" si="12"/>
        <v>40868</v>
      </c>
    </row>
    <row r="41" spans="1:15" s="6" customFormat="1" ht="32.25" hidden="1" customHeight="1">
      <c r="A41" s="95" t="e">
        <f>#REF!</f>
        <v>#REF!</v>
      </c>
      <c r="B41" s="96" t="e">
        <f>#REF!</f>
        <v>#REF!</v>
      </c>
      <c r="C41" s="97" t="e">
        <f>#REF!</f>
        <v>#REF!</v>
      </c>
      <c r="D41" s="97" t="e">
        <f>#REF!</f>
        <v>#REF!</v>
      </c>
      <c r="E41" s="46" t="e">
        <f>#REF!</f>
        <v>#REF!</v>
      </c>
      <c r="F41" s="97">
        <f t="shared" si="7"/>
        <v>40857</v>
      </c>
      <c r="G41" s="98">
        <f t="shared" si="0"/>
        <v>40867</v>
      </c>
      <c r="H41" s="98">
        <f t="shared" si="13"/>
        <v>40874</v>
      </c>
      <c r="I41" s="98">
        <f t="shared" si="8"/>
        <v>40878</v>
      </c>
      <c r="J41" s="98">
        <f t="shared" si="9"/>
        <v>40871</v>
      </c>
      <c r="K41" s="98">
        <f t="shared" si="10"/>
        <v>40876</v>
      </c>
      <c r="L41" s="98">
        <f t="shared" si="11"/>
        <v>40877</v>
      </c>
      <c r="M41" s="98">
        <f t="shared" si="12"/>
        <v>40875</v>
      </c>
    </row>
    <row r="42" spans="1:15" s="6" customFormat="1" ht="32.25" hidden="1" customHeight="1">
      <c r="A42" s="95" t="e">
        <f>#REF!</f>
        <v>#REF!</v>
      </c>
      <c r="B42" s="96" t="e">
        <f>#REF!</f>
        <v>#REF!</v>
      </c>
      <c r="C42" s="97" t="e">
        <f>#REF!</f>
        <v>#REF!</v>
      </c>
      <c r="D42" s="97" t="e">
        <f>#REF!</f>
        <v>#REF!</v>
      </c>
      <c r="E42" s="46" t="e">
        <f>#REF!</f>
        <v>#REF!</v>
      </c>
      <c r="F42" s="97">
        <f t="shared" si="7"/>
        <v>40864</v>
      </c>
      <c r="G42" s="98">
        <f t="shared" si="0"/>
        <v>40874</v>
      </c>
      <c r="H42" s="98">
        <f t="shared" si="13"/>
        <v>40881</v>
      </c>
      <c r="I42" s="98">
        <f t="shared" si="8"/>
        <v>40885</v>
      </c>
      <c r="J42" s="98">
        <f t="shared" si="9"/>
        <v>40878</v>
      </c>
      <c r="K42" s="98">
        <f t="shared" si="10"/>
        <v>40883</v>
      </c>
      <c r="L42" s="98">
        <f t="shared" si="11"/>
        <v>40884</v>
      </c>
      <c r="M42" s="98">
        <f t="shared" si="12"/>
        <v>40882</v>
      </c>
    </row>
    <row r="43" spans="1:15" s="6" customFormat="1" ht="32.25" hidden="1" customHeight="1">
      <c r="A43" s="95" t="e">
        <f>#REF!</f>
        <v>#REF!</v>
      </c>
      <c r="B43" s="96" t="e">
        <f>#REF!</f>
        <v>#REF!</v>
      </c>
      <c r="C43" s="97" t="e">
        <f>#REF!</f>
        <v>#REF!</v>
      </c>
      <c r="D43" s="97" t="e">
        <f>#REF!</f>
        <v>#REF!</v>
      </c>
      <c r="E43" s="46" t="e">
        <f>#REF!</f>
        <v>#REF!</v>
      </c>
      <c r="F43" s="97">
        <f t="shared" si="7"/>
        <v>40871</v>
      </c>
      <c r="G43" s="98">
        <f t="shared" si="0"/>
        <v>40881</v>
      </c>
      <c r="H43" s="98">
        <f t="shared" si="13"/>
        <v>40888</v>
      </c>
      <c r="I43" s="98">
        <f t="shared" si="8"/>
        <v>40892</v>
      </c>
      <c r="J43" s="98">
        <f t="shared" si="9"/>
        <v>40885</v>
      </c>
      <c r="K43" s="98">
        <f t="shared" si="10"/>
        <v>40890</v>
      </c>
      <c r="L43" s="98">
        <f t="shared" si="11"/>
        <v>40891</v>
      </c>
      <c r="M43" s="98">
        <f t="shared" si="12"/>
        <v>40889</v>
      </c>
    </row>
    <row r="44" spans="1:15" s="6" customFormat="1" ht="32.25" hidden="1" customHeight="1">
      <c r="A44" s="95" t="e">
        <f>#REF!</f>
        <v>#REF!</v>
      </c>
      <c r="B44" s="96" t="e">
        <f>#REF!</f>
        <v>#REF!</v>
      </c>
      <c r="C44" s="97" t="e">
        <f>#REF!</f>
        <v>#REF!</v>
      </c>
      <c r="D44" s="97" t="e">
        <f>#REF!</f>
        <v>#REF!</v>
      </c>
      <c r="E44" s="46" t="e">
        <f>#REF!</f>
        <v>#REF!</v>
      </c>
      <c r="F44" s="97">
        <f t="shared" si="7"/>
        <v>40878</v>
      </c>
      <c r="G44" s="98">
        <f t="shared" si="0"/>
        <v>40888</v>
      </c>
      <c r="H44" s="98">
        <f t="shared" si="13"/>
        <v>40895</v>
      </c>
      <c r="I44" s="98">
        <f t="shared" si="8"/>
        <v>40899</v>
      </c>
      <c r="J44" s="98">
        <f t="shared" si="9"/>
        <v>40892</v>
      </c>
      <c r="K44" s="98">
        <f t="shared" si="10"/>
        <v>40897</v>
      </c>
      <c r="L44" s="98">
        <f t="shared" si="11"/>
        <v>40898</v>
      </c>
      <c r="M44" s="98">
        <f t="shared" si="12"/>
        <v>40896</v>
      </c>
    </row>
    <row r="45" spans="1:15" s="6" customFormat="1" ht="32.25" hidden="1" customHeight="1">
      <c r="A45" s="95" t="e">
        <f>#REF!</f>
        <v>#REF!</v>
      </c>
      <c r="B45" s="96" t="e">
        <f>#REF!</f>
        <v>#REF!</v>
      </c>
      <c r="C45" s="97" t="e">
        <f>#REF!</f>
        <v>#REF!</v>
      </c>
      <c r="D45" s="97" t="e">
        <f>#REF!</f>
        <v>#REF!</v>
      </c>
      <c r="E45" s="46" t="e">
        <f>#REF!</f>
        <v>#REF!</v>
      </c>
      <c r="F45" s="97">
        <f t="shared" si="7"/>
        <v>40885</v>
      </c>
      <c r="G45" s="98">
        <f t="shared" si="0"/>
        <v>40895</v>
      </c>
      <c r="H45" s="98">
        <f t="shared" ref="H45:H56" si="14">G45+2</f>
        <v>40897</v>
      </c>
      <c r="I45" s="98">
        <f>G45+3</f>
        <v>40898</v>
      </c>
      <c r="J45" s="98">
        <f>G45+5</f>
        <v>40900</v>
      </c>
      <c r="K45" s="98">
        <f t="shared" ref="K45:K54" si="15">G45+5</f>
        <v>40900</v>
      </c>
      <c r="L45" s="98">
        <f t="shared" ref="L45:L54" si="16">G45+7</f>
        <v>40902</v>
      </c>
      <c r="M45" s="98">
        <f>G45+8</f>
        <v>40903</v>
      </c>
    </row>
    <row r="46" spans="1:15" s="6" customFormat="1" ht="32.25" hidden="1" customHeight="1">
      <c r="A46" s="95" t="e">
        <f>#REF!</f>
        <v>#REF!</v>
      </c>
      <c r="B46" s="96" t="e">
        <f>#REF!</f>
        <v>#REF!</v>
      </c>
      <c r="C46" s="97" t="e">
        <f>#REF!</f>
        <v>#REF!</v>
      </c>
      <c r="D46" s="97" t="e">
        <f>#REF!</f>
        <v>#REF!</v>
      </c>
      <c r="E46" s="46" t="e">
        <f>#REF!</f>
        <v>#REF!</v>
      </c>
      <c r="F46" s="97">
        <f t="shared" si="7"/>
        <v>40892</v>
      </c>
      <c r="G46" s="98">
        <f t="shared" si="0"/>
        <v>40902</v>
      </c>
      <c r="H46" s="98">
        <f t="shared" si="14"/>
        <v>40904</v>
      </c>
      <c r="I46" s="98">
        <f t="shared" ref="I46:I54" si="17">G46+3</f>
        <v>40905</v>
      </c>
      <c r="J46" s="98">
        <f t="shared" ref="J46:J56" si="18">G46+5</f>
        <v>40907</v>
      </c>
      <c r="K46" s="98">
        <f t="shared" si="15"/>
        <v>40907</v>
      </c>
      <c r="L46" s="98">
        <f t="shared" si="16"/>
        <v>40909</v>
      </c>
      <c r="M46" s="98">
        <f t="shared" ref="M46:M56" si="19">G46+8</f>
        <v>40910</v>
      </c>
    </row>
    <row r="47" spans="1:15" s="6" customFormat="1" ht="32.25" hidden="1" customHeight="1">
      <c r="A47" s="95" t="e">
        <f>#REF!</f>
        <v>#REF!</v>
      </c>
      <c r="B47" s="96" t="e">
        <f>#REF!</f>
        <v>#REF!</v>
      </c>
      <c r="C47" s="97" t="e">
        <f>#REF!</f>
        <v>#REF!</v>
      </c>
      <c r="D47" s="97" t="e">
        <f>#REF!</f>
        <v>#REF!</v>
      </c>
      <c r="E47" s="46" t="e">
        <f>#REF!</f>
        <v>#REF!</v>
      </c>
      <c r="F47" s="97">
        <f t="shared" si="7"/>
        <v>40899</v>
      </c>
      <c r="G47" s="98">
        <f t="shared" si="0"/>
        <v>40909</v>
      </c>
      <c r="H47" s="98">
        <f t="shared" si="14"/>
        <v>40911</v>
      </c>
      <c r="I47" s="98">
        <f t="shared" si="17"/>
        <v>40912</v>
      </c>
      <c r="J47" s="98">
        <f t="shared" si="18"/>
        <v>40914</v>
      </c>
      <c r="K47" s="98">
        <f t="shared" si="15"/>
        <v>40914</v>
      </c>
      <c r="L47" s="98">
        <f t="shared" si="16"/>
        <v>40916</v>
      </c>
      <c r="M47" s="98">
        <f t="shared" si="19"/>
        <v>40917</v>
      </c>
      <c r="O47" s="6" t="s">
        <v>19</v>
      </c>
    </row>
    <row r="48" spans="1:15" s="6" customFormat="1" ht="32.25" hidden="1" customHeight="1">
      <c r="A48" s="95" t="e">
        <f>#REF!</f>
        <v>#REF!</v>
      </c>
      <c r="B48" s="96" t="e">
        <f>#REF!</f>
        <v>#REF!</v>
      </c>
      <c r="C48" s="97" t="e">
        <f>#REF!</f>
        <v>#REF!</v>
      </c>
      <c r="D48" s="97" t="e">
        <f>#REF!</f>
        <v>#REF!</v>
      </c>
      <c r="E48" s="46" t="e">
        <f>#REF!</f>
        <v>#REF!</v>
      </c>
      <c r="F48" s="97">
        <f t="shared" si="7"/>
        <v>40906</v>
      </c>
      <c r="G48" s="98">
        <f t="shared" si="0"/>
        <v>40916</v>
      </c>
      <c r="H48" s="98">
        <f t="shared" si="14"/>
        <v>40918</v>
      </c>
      <c r="I48" s="98">
        <f t="shared" si="17"/>
        <v>40919</v>
      </c>
      <c r="J48" s="98">
        <f t="shared" si="18"/>
        <v>40921</v>
      </c>
      <c r="K48" s="98">
        <f t="shared" si="15"/>
        <v>40921</v>
      </c>
      <c r="L48" s="98">
        <f t="shared" si="16"/>
        <v>40923</v>
      </c>
      <c r="M48" s="98">
        <f t="shared" si="19"/>
        <v>40924</v>
      </c>
    </row>
    <row r="49" spans="1:13" s="6" customFormat="1" ht="32.25" hidden="1" customHeight="1">
      <c r="A49" s="95" t="e">
        <f>#REF!</f>
        <v>#REF!</v>
      </c>
      <c r="B49" s="96" t="e">
        <f>#REF!</f>
        <v>#REF!</v>
      </c>
      <c r="C49" s="97" t="e">
        <f>#REF!</f>
        <v>#REF!</v>
      </c>
      <c r="D49" s="97" t="e">
        <f>#REF!</f>
        <v>#REF!</v>
      </c>
      <c r="E49" s="46" t="e">
        <f>#REF!</f>
        <v>#REF!</v>
      </c>
      <c r="F49" s="97">
        <f t="shared" si="7"/>
        <v>40913</v>
      </c>
      <c r="G49" s="98">
        <f t="shared" si="0"/>
        <v>40923</v>
      </c>
      <c r="H49" s="98">
        <f t="shared" si="14"/>
        <v>40925</v>
      </c>
      <c r="I49" s="98">
        <f t="shared" si="17"/>
        <v>40926</v>
      </c>
      <c r="J49" s="98">
        <f t="shared" si="18"/>
        <v>40928</v>
      </c>
      <c r="K49" s="98">
        <f t="shared" si="15"/>
        <v>40928</v>
      </c>
      <c r="L49" s="98">
        <f t="shared" si="16"/>
        <v>40930</v>
      </c>
      <c r="M49" s="98">
        <f t="shared" si="19"/>
        <v>40931</v>
      </c>
    </row>
    <row r="50" spans="1:13" s="6" customFormat="1" ht="32.25" hidden="1" customHeight="1">
      <c r="A50" s="95" t="e">
        <f>#REF!</f>
        <v>#REF!</v>
      </c>
      <c r="B50" s="96" t="e">
        <f>#REF!</f>
        <v>#REF!</v>
      </c>
      <c r="C50" s="97" t="e">
        <f>#REF!</f>
        <v>#REF!</v>
      </c>
      <c r="D50" s="97" t="e">
        <f>#REF!</f>
        <v>#REF!</v>
      </c>
      <c r="E50" s="46" t="e">
        <f>#REF!</f>
        <v>#REF!</v>
      </c>
      <c r="F50" s="97">
        <f t="shared" si="7"/>
        <v>40920</v>
      </c>
      <c r="G50" s="98">
        <f t="shared" si="0"/>
        <v>40930</v>
      </c>
      <c r="H50" s="98">
        <f t="shared" si="14"/>
        <v>40932</v>
      </c>
      <c r="I50" s="98">
        <f t="shared" si="17"/>
        <v>40933</v>
      </c>
      <c r="J50" s="98">
        <f t="shared" si="18"/>
        <v>40935</v>
      </c>
      <c r="K50" s="98">
        <f t="shared" si="15"/>
        <v>40935</v>
      </c>
      <c r="L50" s="98">
        <f t="shared" si="16"/>
        <v>40937</v>
      </c>
      <c r="M50" s="98">
        <f t="shared" si="19"/>
        <v>40938</v>
      </c>
    </row>
    <row r="51" spans="1:13" s="6" customFormat="1" ht="32.25" hidden="1" customHeight="1">
      <c r="A51" s="95" t="e">
        <f>#REF!</f>
        <v>#REF!</v>
      </c>
      <c r="B51" s="96" t="e">
        <f>#REF!</f>
        <v>#REF!</v>
      </c>
      <c r="C51" s="97" t="e">
        <f>#REF!</f>
        <v>#REF!</v>
      </c>
      <c r="D51" s="97" t="e">
        <f>#REF!</f>
        <v>#REF!</v>
      </c>
      <c r="E51" s="46" t="e">
        <f>#REF!</f>
        <v>#REF!</v>
      </c>
      <c r="F51" s="97">
        <f t="shared" si="7"/>
        <v>40927</v>
      </c>
      <c r="G51" s="98">
        <f t="shared" si="0"/>
        <v>40937</v>
      </c>
      <c r="H51" s="98">
        <f t="shared" si="14"/>
        <v>40939</v>
      </c>
      <c r="I51" s="98">
        <f t="shared" si="17"/>
        <v>40940</v>
      </c>
      <c r="J51" s="98">
        <f t="shared" si="18"/>
        <v>40942</v>
      </c>
      <c r="K51" s="98">
        <f t="shared" si="15"/>
        <v>40942</v>
      </c>
      <c r="L51" s="98">
        <f t="shared" si="16"/>
        <v>40944</v>
      </c>
      <c r="M51" s="98">
        <f t="shared" si="19"/>
        <v>40945</v>
      </c>
    </row>
    <row r="52" spans="1:13" s="6" customFormat="1" ht="32.25" hidden="1" customHeight="1">
      <c r="A52" s="95" t="s">
        <v>27</v>
      </c>
      <c r="B52" s="96" t="e">
        <f>#REF!</f>
        <v>#REF!</v>
      </c>
      <c r="C52" s="97" t="e">
        <f>#REF!</f>
        <v>#REF!</v>
      </c>
      <c r="D52" s="97" t="e">
        <f>#REF!</f>
        <v>#REF!</v>
      </c>
      <c r="E52" s="46" t="e">
        <f>#REF!</f>
        <v>#REF!</v>
      </c>
      <c r="F52" s="97">
        <f t="shared" si="7"/>
        <v>40934</v>
      </c>
      <c r="G52" s="98">
        <f t="shared" si="0"/>
        <v>40944</v>
      </c>
      <c r="H52" s="98">
        <f t="shared" si="14"/>
        <v>40946</v>
      </c>
      <c r="I52" s="98">
        <f t="shared" si="17"/>
        <v>40947</v>
      </c>
      <c r="J52" s="98">
        <f t="shared" si="18"/>
        <v>40949</v>
      </c>
      <c r="K52" s="98">
        <f t="shared" si="15"/>
        <v>40949</v>
      </c>
      <c r="L52" s="98">
        <f t="shared" si="16"/>
        <v>40951</v>
      </c>
      <c r="M52" s="98">
        <f t="shared" si="19"/>
        <v>40952</v>
      </c>
    </row>
    <row r="53" spans="1:13" s="6" customFormat="1" ht="32.25" hidden="1" customHeight="1">
      <c r="A53" s="95" t="str">
        <f t="shared" ref="A53:A63" si="20">A52</f>
        <v>SARA</v>
      </c>
      <c r="B53" s="96" t="e">
        <f t="shared" ref="B53:B63" si="21">B52+1</f>
        <v>#REF!</v>
      </c>
      <c r="C53" s="97" t="e">
        <f>#REF!</f>
        <v>#REF!</v>
      </c>
      <c r="D53" s="97" t="e">
        <f>#REF!</f>
        <v>#REF!</v>
      </c>
      <c r="E53" s="46" t="e">
        <f>#REF!</f>
        <v>#REF!</v>
      </c>
      <c r="F53" s="97">
        <f t="shared" si="7"/>
        <v>40941</v>
      </c>
      <c r="G53" s="98">
        <f t="shared" si="0"/>
        <v>40951</v>
      </c>
      <c r="H53" s="98">
        <f t="shared" si="14"/>
        <v>40953</v>
      </c>
      <c r="I53" s="98">
        <f t="shared" si="17"/>
        <v>40954</v>
      </c>
      <c r="J53" s="98">
        <f t="shared" si="18"/>
        <v>40956</v>
      </c>
      <c r="K53" s="98">
        <f t="shared" si="15"/>
        <v>40956</v>
      </c>
      <c r="L53" s="98">
        <f t="shared" si="16"/>
        <v>40958</v>
      </c>
      <c r="M53" s="98">
        <f t="shared" si="19"/>
        <v>40959</v>
      </c>
    </row>
    <row r="54" spans="1:13" s="6" customFormat="1" ht="32.25" hidden="1" customHeight="1">
      <c r="A54" s="106" t="s">
        <v>25</v>
      </c>
      <c r="B54" s="107" t="e">
        <f t="shared" si="21"/>
        <v>#REF!</v>
      </c>
      <c r="C54" s="108" t="e">
        <f t="shared" ref="C54:D60" si="22">C53+7</f>
        <v>#REF!</v>
      </c>
      <c r="D54" s="108" t="e">
        <f t="shared" si="22"/>
        <v>#REF!</v>
      </c>
      <c r="E54" s="46" t="e">
        <f>#REF!</f>
        <v>#REF!</v>
      </c>
      <c r="F54" s="97">
        <f t="shared" si="7"/>
        <v>40948</v>
      </c>
      <c r="G54" s="98">
        <f t="shared" si="0"/>
        <v>40958</v>
      </c>
      <c r="H54" s="98">
        <f t="shared" si="14"/>
        <v>40960</v>
      </c>
      <c r="I54" s="98">
        <f t="shared" si="17"/>
        <v>40961</v>
      </c>
      <c r="J54" s="98">
        <f t="shared" si="18"/>
        <v>40963</v>
      </c>
      <c r="K54" s="98">
        <f t="shared" si="15"/>
        <v>40963</v>
      </c>
      <c r="L54" s="98">
        <f t="shared" si="16"/>
        <v>40965</v>
      </c>
      <c r="M54" s="98">
        <f t="shared" si="19"/>
        <v>40966</v>
      </c>
    </row>
    <row r="55" spans="1:13" s="293" customFormat="1" ht="32.25" hidden="1" customHeight="1">
      <c r="A55" s="291" t="s">
        <v>27</v>
      </c>
      <c r="B55" s="292">
        <v>80</v>
      </c>
      <c r="C55" s="289">
        <v>40948</v>
      </c>
      <c r="D55" s="289">
        <f>C55+3</f>
        <v>40951</v>
      </c>
      <c r="E55" s="294" t="s">
        <v>25</v>
      </c>
      <c r="F55" s="287">
        <v>40948</v>
      </c>
      <c r="G55" s="288">
        <f t="shared" si="0"/>
        <v>40958</v>
      </c>
      <c r="H55" s="288">
        <f t="shared" si="14"/>
        <v>40960</v>
      </c>
      <c r="I55" s="288">
        <f>G55+3</f>
        <v>40961</v>
      </c>
      <c r="J55" s="288">
        <f t="shared" si="18"/>
        <v>40963</v>
      </c>
      <c r="K55" s="288">
        <f>G55+5</f>
        <v>40963</v>
      </c>
      <c r="L55" s="288">
        <f>G55+7</f>
        <v>40965</v>
      </c>
      <c r="M55" s="288">
        <f t="shared" si="19"/>
        <v>40966</v>
      </c>
    </row>
    <row r="56" spans="1:13" s="6" customFormat="1" ht="32.25" hidden="1" customHeight="1">
      <c r="A56" s="95" t="str">
        <f t="shared" si="20"/>
        <v>SARA</v>
      </c>
      <c r="B56" s="96">
        <v>81</v>
      </c>
      <c r="C56" s="97">
        <v>40955</v>
      </c>
      <c r="D56" s="97">
        <f>C56+3</f>
        <v>40958</v>
      </c>
      <c r="E56" s="290" t="s">
        <v>30</v>
      </c>
      <c r="F56" s="97">
        <f t="shared" si="7"/>
        <v>40955</v>
      </c>
      <c r="G56" s="98">
        <f t="shared" si="0"/>
        <v>40965</v>
      </c>
      <c r="H56" s="98">
        <f t="shared" si="14"/>
        <v>40967</v>
      </c>
      <c r="I56" s="98">
        <f>G56+3</f>
        <v>40968</v>
      </c>
      <c r="J56" s="98">
        <f t="shared" si="18"/>
        <v>40970</v>
      </c>
      <c r="K56" s="98">
        <f>G56+5</f>
        <v>40970</v>
      </c>
      <c r="L56" s="98">
        <f>G56+7</f>
        <v>40972</v>
      </c>
      <c r="M56" s="98">
        <f t="shared" si="19"/>
        <v>40973</v>
      </c>
    </row>
    <row r="57" spans="1:13" s="6" customFormat="1" ht="32.25" customHeight="1">
      <c r="A57" s="434" t="s">
        <v>21</v>
      </c>
      <c r="B57" s="437" t="s">
        <v>22</v>
      </c>
      <c r="C57" s="436" t="s">
        <v>23</v>
      </c>
      <c r="D57" s="436" t="s">
        <v>5</v>
      </c>
      <c r="E57" s="434" t="s">
        <v>3</v>
      </c>
      <c r="F57" s="436" t="s">
        <v>5</v>
      </c>
      <c r="G57" s="28" t="s">
        <v>43</v>
      </c>
      <c r="H57" s="28" t="s">
        <v>44</v>
      </c>
      <c r="I57" s="28" t="s">
        <v>45</v>
      </c>
      <c r="J57" s="28" t="s">
        <v>46</v>
      </c>
      <c r="K57" s="28" t="s">
        <v>47</v>
      </c>
      <c r="L57" s="28" t="s">
        <v>48</v>
      </c>
      <c r="M57" s="28" t="s">
        <v>49</v>
      </c>
    </row>
    <row r="58" spans="1:13" s="6" customFormat="1" ht="39.75" hidden="1" customHeight="1">
      <c r="A58" s="109" t="s">
        <v>27</v>
      </c>
      <c r="B58" s="110">
        <v>82</v>
      </c>
      <c r="C58" s="112">
        <v>40962</v>
      </c>
      <c r="D58" s="111">
        <f>C58+3</f>
        <v>40965</v>
      </c>
      <c r="E58" s="525" t="s">
        <v>39</v>
      </c>
      <c r="F58" s="527">
        <v>40977</v>
      </c>
      <c r="G58" s="523">
        <f>F58+9</f>
        <v>40986</v>
      </c>
      <c r="H58" s="523">
        <f>G58+6</f>
        <v>40992</v>
      </c>
      <c r="I58" s="523">
        <f>G58+7</f>
        <v>40993</v>
      </c>
      <c r="J58" s="523">
        <f>G58+4</f>
        <v>40990</v>
      </c>
      <c r="K58" s="523">
        <f>G58+5</f>
        <v>40991</v>
      </c>
      <c r="L58" s="523">
        <f>G58+7</f>
        <v>40993</v>
      </c>
      <c r="M58" s="523">
        <f>G58+4</f>
        <v>40990</v>
      </c>
    </row>
    <row r="59" spans="1:13" s="6" customFormat="1" ht="39.75" hidden="1" customHeight="1">
      <c r="A59" s="109" t="str">
        <f t="shared" si="20"/>
        <v>SARA</v>
      </c>
      <c r="B59" s="110">
        <f t="shared" si="21"/>
        <v>83</v>
      </c>
      <c r="C59" s="111">
        <f>C58+7</f>
        <v>40969</v>
      </c>
      <c r="D59" s="111">
        <f t="shared" si="22"/>
        <v>40972</v>
      </c>
      <c r="E59" s="526"/>
      <c r="F59" s="528"/>
      <c r="G59" s="524"/>
      <c r="H59" s="524"/>
      <c r="I59" s="524"/>
      <c r="J59" s="524"/>
      <c r="K59" s="524"/>
      <c r="L59" s="524"/>
      <c r="M59" s="524"/>
    </row>
    <row r="60" spans="1:13" s="6" customFormat="1" ht="39.75" hidden="1" customHeight="1">
      <c r="A60" s="109" t="str">
        <f t="shared" si="20"/>
        <v>SARA</v>
      </c>
      <c r="B60" s="110">
        <f t="shared" si="21"/>
        <v>84</v>
      </c>
      <c r="C60" s="111">
        <f t="shared" si="22"/>
        <v>40976</v>
      </c>
      <c r="D60" s="111">
        <f t="shared" si="22"/>
        <v>40979</v>
      </c>
      <c r="E60" s="46" t="s">
        <v>40</v>
      </c>
      <c r="F60" s="97">
        <f>F58+7</f>
        <v>40984</v>
      </c>
      <c r="G60" s="98">
        <f t="shared" si="0"/>
        <v>40994</v>
      </c>
      <c r="H60" s="98">
        <f>G60+5</f>
        <v>40999</v>
      </c>
      <c r="I60" s="98">
        <f>G60+7</f>
        <v>41001</v>
      </c>
      <c r="J60" s="98">
        <f>G60+3</f>
        <v>40997</v>
      </c>
      <c r="K60" s="98">
        <f>G60+5</f>
        <v>40999</v>
      </c>
      <c r="L60" s="98">
        <f>G60+7</f>
        <v>41001</v>
      </c>
      <c r="M60" s="98">
        <f>G60+5</f>
        <v>40999</v>
      </c>
    </row>
    <row r="61" spans="1:13" s="6" customFormat="1" ht="39.75" hidden="1" customHeight="1">
      <c r="A61" s="109" t="str">
        <f t="shared" si="20"/>
        <v>SARA</v>
      </c>
      <c r="B61" s="110">
        <f t="shared" si="21"/>
        <v>85</v>
      </c>
      <c r="C61" s="111">
        <f t="shared" ref="C61:D61" si="23">C60+7</f>
        <v>40983</v>
      </c>
      <c r="D61" s="111">
        <f t="shared" si="23"/>
        <v>40986</v>
      </c>
      <c r="E61" s="46" t="s">
        <v>41</v>
      </c>
      <c r="F61" s="97">
        <f>F60+7</f>
        <v>40991</v>
      </c>
      <c r="G61" s="98">
        <f t="shared" ref="G61:G63" si="24">F61+10</f>
        <v>41001</v>
      </c>
      <c r="H61" s="98">
        <f>G61+5</f>
        <v>41006</v>
      </c>
      <c r="I61" s="98">
        <f>G61+7</f>
        <v>41008</v>
      </c>
      <c r="J61" s="98">
        <f>G61+4</f>
        <v>41005</v>
      </c>
      <c r="K61" s="98">
        <f t="shared" ref="K61" si="25">G61+5</f>
        <v>41006</v>
      </c>
      <c r="L61" s="98">
        <f t="shared" ref="L61" si="26">G61+7</f>
        <v>41008</v>
      </c>
      <c r="M61" s="98">
        <f>G61+5</f>
        <v>41006</v>
      </c>
    </row>
    <row r="62" spans="1:13" s="6" customFormat="1" ht="39.75" hidden="1" customHeight="1">
      <c r="A62" s="109" t="str">
        <f t="shared" si="20"/>
        <v>SARA</v>
      </c>
      <c r="B62" s="110">
        <f t="shared" si="21"/>
        <v>86</v>
      </c>
      <c r="C62" s="111">
        <f t="shared" ref="C62:D62" si="27">C61+7</f>
        <v>40990</v>
      </c>
      <c r="D62" s="111">
        <f t="shared" si="27"/>
        <v>40993</v>
      </c>
      <c r="E62" s="46" t="s">
        <v>50</v>
      </c>
      <c r="F62" s="97">
        <f t="shared" ref="F62" si="28">F61+7</f>
        <v>40998</v>
      </c>
      <c r="G62" s="98">
        <f t="shared" si="24"/>
        <v>41008</v>
      </c>
      <c r="H62" s="98">
        <f>G62+7</f>
        <v>41015</v>
      </c>
      <c r="I62" s="98">
        <f>G62+8</f>
        <v>41016</v>
      </c>
      <c r="J62" s="98">
        <f>G62+4</f>
        <v>41012</v>
      </c>
      <c r="K62" s="98">
        <f>G62+11</f>
        <v>41019</v>
      </c>
      <c r="L62" s="98">
        <f>G62+13</f>
        <v>41021</v>
      </c>
      <c r="M62" s="98">
        <f>G62+7</f>
        <v>41015</v>
      </c>
    </row>
    <row r="63" spans="1:13" s="6" customFormat="1" ht="39.75" hidden="1" customHeight="1">
      <c r="A63" s="109" t="str">
        <f t="shared" si="20"/>
        <v>SARA</v>
      </c>
      <c r="B63" s="110">
        <f t="shared" si="21"/>
        <v>87</v>
      </c>
      <c r="C63" s="111">
        <f t="shared" ref="C63:D63" si="29">C62+7</f>
        <v>40997</v>
      </c>
      <c r="D63" s="334">
        <f t="shared" si="29"/>
        <v>41000</v>
      </c>
      <c r="E63" s="46" t="str">
        <f>'NE-AEC8'!F15</f>
        <v>CMA CGM NEVADA
567W</v>
      </c>
      <c r="F63" s="97">
        <f>'NE-AEC8'!G15</f>
        <v>41006</v>
      </c>
      <c r="G63" s="98">
        <f t="shared" si="24"/>
        <v>41016</v>
      </c>
      <c r="H63" s="98">
        <f>G63+7</f>
        <v>41023</v>
      </c>
      <c r="I63" s="98">
        <f>G63+7</f>
        <v>41023</v>
      </c>
      <c r="J63" s="98">
        <f>G63+3</f>
        <v>41019</v>
      </c>
      <c r="K63" s="98">
        <f>G63+4</f>
        <v>41020</v>
      </c>
      <c r="L63" s="98">
        <f>G63+6</f>
        <v>41022</v>
      </c>
      <c r="M63" s="98">
        <f>G63+6</f>
        <v>41022</v>
      </c>
    </row>
    <row r="64" spans="1:13" s="58" customFormat="1" ht="13.5" hidden="1" customHeight="1">
      <c r="A64" s="345" t="s">
        <v>19</v>
      </c>
      <c r="B64" s="350" t="s">
        <v>19</v>
      </c>
      <c r="C64" s="361" t="s">
        <v>19</v>
      </c>
      <c r="D64" s="352" t="s">
        <v>19</v>
      </c>
      <c r="E64" s="512" t="str">
        <f>'NE-AEC8'!F16</f>
        <v>AL RIFFA
1214W</v>
      </c>
      <c r="F64" s="509">
        <f>'NE-AEC8'!$G$16</f>
        <v>41016</v>
      </c>
      <c r="G64" s="509">
        <f>F64+10</f>
        <v>41026</v>
      </c>
      <c r="H64" s="509">
        <f>G64+5</f>
        <v>41031</v>
      </c>
      <c r="I64" s="509">
        <f>G64+5</f>
        <v>41031</v>
      </c>
      <c r="J64" s="509">
        <f>G64+2</f>
        <v>41028</v>
      </c>
      <c r="K64" s="509">
        <f>G64+6</f>
        <v>41032</v>
      </c>
      <c r="L64" s="500">
        <f>G64+7</f>
        <v>41033</v>
      </c>
      <c r="M64" s="520">
        <f>G64+5</f>
        <v>41031</v>
      </c>
    </row>
    <row r="65" spans="1:13" s="58" customFormat="1" ht="19.5" hidden="1" customHeight="1">
      <c r="A65" s="357" t="str">
        <f>'NE-AEC8'!A17</f>
        <v>CAPE FRIO</v>
      </c>
      <c r="B65" s="338">
        <f>'NE-AEC8'!B17</f>
        <v>52</v>
      </c>
      <c r="C65" s="52">
        <f>'NE-AEC8'!C17</f>
        <v>41005</v>
      </c>
      <c r="D65" s="53">
        <f>'NE-AEC8'!D17</f>
        <v>41008</v>
      </c>
      <c r="E65" s="513"/>
      <c r="F65" s="510"/>
      <c r="G65" s="510"/>
      <c r="H65" s="510"/>
      <c r="I65" s="510"/>
      <c r="J65" s="510"/>
      <c r="K65" s="510"/>
      <c r="L65" s="501"/>
      <c r="M65" s="521"/>
    </row>
    <row r="66" spans="1:13" s="58" customFormat="1" ht="19.5" hidden="1" customHeight="1">
      <c r="A66" s="357" t="str">
        <f>'NE-AEC8'!A18</f>
        <v>SIMA SAPPHIRE</v>
      </c>
      <c r="B66" s="360">
        <f>'NE-AEC8'!B18</f>
        <v>411</v>
      </c>
      <c r="C66" s="52">
        <f>'NE-AEC8'!C18</f>
        <v>41007</v>
      </c>
      <c r="D66" s="53">
        <f>'NE-AEC8'!D18</f>
        <v>41010</v>
      </c>
      <c r="E66" s="513"/>
      <c r="F66" s="510"/>
      <c r="G66" s="510"/>
      <c r="H66" s="510"/>
      <c r="I66" s="510"/>
      <c r="J66" s="510"/>
      <c r="K66" s="510"/>
      <c r="L66" s="501"/>
      <c r="M66" s="521"/>
    </row>
    <row r="67" spans="1:13" s="6" customFormat="1" ht="14.25" hidden="1" customHeight="1">
      <c r="A67" s="346" t="s">
        <v>390</v>
      </c>
      <c r="B67" s="351" t="s">
        <v>19</v>
      </c>
      <c r="C67" s="362" t="s">
        <v>19</v>
      </c>
      <c r="D67" s="374" t="s">
        <v>19</v>
      </c>
      <c r="E67" s="514"/>
      <c r="F67" s="511"/>
      <c r="G67" s="511"/>
      <c r="H67" s="511"/>
      <c r="I67" s="511"/>
      <c r="J67" s="511"/>
      <c r="K67" s="511"/>
      <c r="L67" s="502"/>
      <c r="M67" s="522"/>
    </row>
    <row r="68" spans="1:13" s="58" customFormat="1" ht="13.5" hidden="1" customHeight="1">
      <c r="A68" s="345" t="s">
        <v>19</v>
      </c>
      <c r="B68" s="350" t="s">
        <v>19</v>
      </c>
      <c r="C68" s="361" t="s">
        <v>19</v>
      </c>
      <c r="D68" s="49" t="s">
        <v>19</v>
      </c>
      <c r="E68" s="512" t="str">
        <f>'NE-AEC8'!F20</f>
        <v>CSCL STAR
0013W</v>
      </c>
      <c r="F68" s="509">
        <f>'NE-AEC8'!$G$20</f>
        <v>41020</v>
      </c>
      <c r="G68" s="509">
        <f>F68+9</f>
        <v>41029</v>
      </c>
      <c r="H68" s="509">
        <f>G68+8</f>
        <v>41037</v>
      </c>
      <c r="I68" s="509">
        <f>G68+9</f>
        <v>41038</v>
      </c>
      <c r="J68" s="509">
        <f>G68+5</f>
        <v>41034</v>
      </c>
      <c r="K68" s="509">
        <f>G68+10</f>
        <v>41039</v>
      </c>
      <c r="L68" s="500">
        <f>G68+11</f>
        <v>41040</v>
      </c>
      <c r="M68" s="520">
        <f>G68+8</f>
        <v>41037</v>
      </c>
    </row>
    <row r="69" spans="1:13" s="58" customFormat="1" ht="19.5" hidden="1" customHeight="1">
      <c r="A69" s="357" t="str">
        <f>'NE-AEC8'!A21</f>
        <v>PAC ANTLIA</v>
      </c>
      <c r="B69" s="339">
        <f>'NE-AEC8'!B21</f>
        <v>60</v>
      </c>
      <c r="C69" s="52">
        <f>'NE-AEC8'!C21</f>
        <v>41012</v>
      </c>
      <c r="D69" s="53">
        <f>'NE-AEC8'!D21</f>
        <v>41015</v>
      </c>
      <c r="E69" s="513"/>
      <c r="F69" s="510"/>
      <c r="G69" s="510"/>
      <c r="H69" s="510"/>
      <c r="I69" s="510"/>
      <c r="J69" s="510"/>
      <c r="K69" s="510"/>
      <c r="L69" s="501"/>
      <c r="M69" s="521"/>
    </row>
    <row r="70" spans="1:13" s="58" customFormat="1" ht="19.5" hidden="1" customHeight="1">
      <c r="A70" s="357" t="str">
        <f>'NE-AEC8'!A22</f>
        <v>SIMA SAPPHIRE</v>
      </c>
      <c r="B70" s="360">
        <f>'NE-AEC8'!B22</f>
        <v>412</v>
      </c>
      <c r="C70" s="52">
        <f>'NE-AEC8'!C22</f>
        <v>41014</v>
      </c>
      <c r="D70" s="53">
        <f>'NE-AEC8'!D22</f>
        <v>41017</v>
      </c>
      <c r="E70" s="513"/>
      <c r="F70" s="510"/>
      <c r="G70" s="510"/>
      <c r="H70" s="510"/>
      <c r="I70" s="510"/>
      <c r="J70" s="510"/>
      <c r="K70" s="510"/>
      <c r="L70" s="501"/>
      <c r="M70" s="521"/>
    </row>
    <row r="71" spans="1:13" s="6" customFormat="1" ht="14.25" hidden="1" customHeight="1">
      <c r="A71" s="346" t="s">
        <v>390</v>
      </c>
      <c r="B71" s="351" t="s">
        <v>19</v>
      </c>
      <c r="C71" s="362" t="s">
        <v>19</v>
      </c>
      <c r="D71" s="374" t="s">
        <v>19</v>
      </c>
      <c r="E71" s="514"/>
      <c r="F71" s="511"/>
      <c r="G71" s="511"/>
      <c r="H71" s="511"/>
      <c r="I71" s="511"/>
      <c r="J71" s="511"/>
      <c r="K71" s="511"/>
      <c r="L71" s="502"/>
      <c r="M71" s="522"/>
    </row>
    <row r="72" spans="1:13" s="58" customFormat="1" ht="13.5" hidden="1" customHeight="1">
      <c r="A72" s="345" t="s">
        <v>19</v>
      </c>
      <c r="B72" s="350" t="s">
        <v>19</v>
      </c>
      <c r="C72" s="361" t="s">
        <v>19</v>
      </c>
      <c r="D72" s="49" t="s">
        <v>19</v>
      </c>
      <c r="E72" s="512" t="str">
        <f>'NE-AEC8'!F24</f>
        <v>AIN SNAN
1216W</v>
      </c>
      <c r="F72" s="509">
        <f>'NE-AEC8'!$G$24</f>
        <v>41028</v>
      </c>
      <c r="G72" s="509">
        <f>F72+9</f>
        <v>41037</v>
      </c>
      <c r="H72" s="509">
        <f>G72+8</f>
        <v>41045</v>
      </c>
      <c r="I72" s="509">
        <f>G72+10</f>
        <v>41047</v>
      </c>
      <c r="J72" s="509">
        <f>G72+5</f>
        <v>41042</v>
      </c>
      <c r="K72" s="509">
        <f>G72+11</f>
        <v>41048</v>
      </c>
      <c r="L72" s="500">
        <f>G72+13</f>
        <v>41050</v>
      </c>
      <c r="M72" s="520">
        <f>G72+9</f>
        <v>41046</v>
      </c>
    </row>
    <row r="73" spans="1:13" s="58" customFormat="1" ht="19.5" hidden="1" customHeight="1">
      <c r="A73" s="357" t="str">
        <f>'NE-AEC8'!A25</f>
        <v>CAPE FRIO</v>
      </c>
      <c r="B73" s="338">
        <f>'NE-AEC8'!B25</f>
        <v>53</v>
      </c>
      <c r="C73" s="52">
        <f>'NE-AEC8'!C25</f>
        <v>41019</v>
      </c>
      <c r="D73" s="53">
        <f>'NE-AEC8'!D25</f>
        <v>41022</v>
      </c>
      <c r="E73" s="513"/>
      <c r="F73" s="510"/>
      <c r="G73" s="510"/>
      <c r="H73" s="510"/>
      <c r="I73" s="510"/>
      <c r="J73" s="510"/>
      <c r="K73" s="510"/>
      <c r="L73" s="501"/>
      <c r="M73" s="521"/>
    </row>
    <row r="74" spans="1:13" s="58" customFormat="1" ht="19.5" hidden="1" customHeight="1">
      <c r="A74" s="357" t="str">
        <f>'NE-AEC8'!A26</f>
        <v>SIMA SAPPHIRE</v>
      </c>
      <c r="B74" s="360">
        <f>'NE-AEC8'!B26</f>
        <v>413</v>
      </c>
      <c r="C74" s="52">
        <f>'NE-AEC8'!C26</f>
        <v>41021</v>
      </c>
      <c r="D74" s="53">
        <f>'NE-AEC8'!D26</f>
        <v>41024</v>
      </c>
      <c r="E74" s="513"/>
      <c r="F74" s="510"/>
      <c r="G74" s="510"/>
      <c r="H74" s="510"/>
      <c r="I74" s="510"/>
      <c r="J74" s="510"/>
      <c r="K74" s="510"/>
      <c r="L74" s="501"/>
      <c r="M74" s="521"/>
    </row>
    <row r="75" spans="1:13" s="6" customFormat="1" ht="14.25" hidden="1" customHeight="1">
      <c r="A75" s="346" t="s">
        <v>390</v>
      </c>
      <c r="B75" s="351" t="s">
        <v>19</v>
      </c>
      <c r="C75" s="362" t="s">
        <v>19</v>
      </c>
      <c r="D75" s="374" t="s">
        <v>19</v>
      </c>
      <c r="E75" s="514"/>
      <c r="F75" s="511"/>
      <c r="G75" s="511"/>
      <c r="H75" s="511"/>
      <c r="I75" s="511"/>
      <c r="J75" s="511"/>
      <c r="K75" s="511"/>
      <c r="L75" s="502"/>
      <c r="M75" s="522"/>
    </row>
    <row r="76" spans="1:13" s="58" customFormat="1" ht="13.5" hidden="1" customHeight="1">
      <c r="A76" s="345" t="s">
        <v>19</v>
      </c>
      <c r="B76" s="350" t="s">
        <v>19</v>
      </c>
      <c r="C76" s="361" t="s">
        <v>19</v>
      </c>
      <c r="D76" s="49" t="s">
        <v>19</v>
      </c>
      <c r="E76" s="512" t="str">
        <f>'NE-AEC8'!F28</f>
        <v>CSCL VENUS
0011W</v>
      </c>
      <c r="F76" s="509">
        <f>'NE-AEC8'!$G$28</f>
        <v>41033</v>
      </c>
      <c r="G76" s="509">
        <f>F76+9</f>
        <v>41042</v>
      </c>
      <c r="H76" s="509">
        <f>G76+7</f>
        <v>41049</v>
      </c>
      <c r="I76" s="509">
        <f t="shared" ref="I76" si="30">G76+10</f>
        <v>41052</v>
      </c>
      <c r="J76" s="509">
        <f>G76+5</f>
        <v>41047</v>
      </c>
      <c r="K76" s="509">
        <f t="shared" ref="K76" si="31">G76+11</f>
        <v>41053</v>
      </c>
      <c r="L76" s="500">
        <f t="shared" ref="L76" si="32">G76+13</f>
        <v>41055</v>
      </c>
      <c r="M76" s="520">
        <f>G76+9</f>
        <v>41051</v>
      </c>
    </row>
    <row r="77" spans="1:13" s="58" customFormat="1" ht="19.5" hidden="1" customHeight="1">
      <c r="A77" s="357" t="str">
        <f>'NE-AEC8'!A29</f>
        <v>PAC ANTLIA</v>
      </c>
      <c r="B77" s="339">
        <f>'NE-AEC8'!B29</f>
        <v>61</v>
      </c>
      <c r="C77" s="52">
        <f>'NE-AEC8'!C29</f>
        <v>41026</v>
      </c>
      <c r="D77" s="53">
        <f>'NE-AEC8'!D29</f>
        <v>41029</v>
      </c>
      <c r="E77" s="513"/>
      <c r="F77" s="510"/>
      <c r="G77" s="510"/>
      <c r="H77" s="510"/>
      <c r="I77" s="510"/>
      <c r="J77" s="510"/>
      <c r="K77" s="510"/>
      <c r="L77" s="501"/>
      <c r="M77" s="521"/>
    </row>
    <row r="78" spans="1:13" s="58" customFormat="1" ht="19.5" hidden="1" customHeight="1">
      <c r="A78" s="357" t="str">
        <f>'NE-AEC8'!A30</f>
        <v>SIMA SAPPHIRE</v>
      </c>
      <c r="B78" s="360">
        <f>'NE-AEC8'!B30</f>
        <v>414</v>
      </c>
      <c r="C78" s="52">
        <f>'NE-AEC8'!C30</f>
        <v>41028</v>
      </c>
      <c r="D78" s="53">
        <f>'NE-AEC8'!D30</f>
        <v>41031</v>
      </c>
      <c r="E78" s="513"/>
      <c r="F78" s="510"/>
      <c r="G78" s="510"/>
      <c r="H78" s="510"/>
      <c r="I78" s="510"/>
      <c r="J78" s="510"/>
      <c r="K78" s="510"/>
      <c r="L78" s="501"/>
      <c r="M78" s="521"/>
    </row>
    <row r="79" spans="1:13" s="6" customFormat="1" ht="14.25" hidden="1" customHeight="1">
      <c r="A79" s="346" t="s">
        <v>390</v>
      </c>
      <c r="B79" s="351" t="s">
        <v>19</v>
      </c>
      <c r="C79" s="362" t="s">
        <v>19</v>
      </c>
      <c r="D79" s="374" t="s">
        <v>19</v>
      </c>
      <c r="E79" s="514"/>
      <c r="F79" s="511"/>
      <c r="G79" s="511"/>
      <c r="H79" s="511"/>
      <c r="I79" s="511"/>
      <c r="J79" s="511"/>
      <c r="K79" s="511"/>
      <c r="L79" s="502"/>
      <c r="M79" s="522"/>
    </row>
    <row r="80" spans="1:13" s="58" customFormat="1" ht="13.5" customHeight="1">
      <c r="A80" s="345" t="s">
        <v>19</v>
      </c>
      <c r="B80" s="350" t="s">
        <v>19</v>
      </c>
      <c r="C80" s="361" t="s">
        <v>19</v>
      </c>
      <c r="D80" s="49" t="s">
        <v>19</v>
      </c>
      <c r="E80" s="512" t="str">
        <f>'NE-AEC8'!F32</f>
        <v>CSCL MERCURY
0009W</v>
      </c>
      <c r="F80" s="509">
        <f>'NE-AEC8'!G32</f>
        <v>41042</v>
      </c>
      <c r="G80" s="509">
        <f>F80+9</f>
        <v>41051</v>
      </c>
      <c r="H80" s="509">
        <f>G80+8</f>
        <v>41059</v>
      </c>
      <c r="I80" s="509">
        <f t="shared" ref="I80" si="33">G80+10</f>
        <v>41061</v>
      </c>
      <c r="J80" s="509">
        <f>G80+5</f>
        <v>41056</v>
      </c>
      <c r="K80" s="509">
        <f t="shared" ref="K80" si="34">G80+11</f>
        <v>41062</v>
      </c>
      <c r="L80" s="500">
        <f t="shared" ref="L80" si="35">G80+13</f>
        <v>41064</v>
      </c>
      <c r="M80" s="520">
        <f>G80+9</f>
        <v>41060</v>
      </c>
    </row>
    <row r="81" spans="1:13" s="58" customFormat="1" ht="19.5" customHeight="1">
      <c r="A81" s="357" t="str">
        <f>'NE-AEC8'!A33</f>
        <v>CAPE FRIO</v>
      </c>
      <c r="B81" s="338">
        <f>'NE-AEC8'!B33</f>
        <v>54</v>
      </c>
      <c r="C81" s="52">
        <f>'NE-AEC8'!C33</f>
        <v>41033</v>
      </c>
      <c r="D81" s="53">
        <f>'NE-AEC8'!D33</f>
        <v>41036</v>
      </c>
      <c r="E81" s="513"/>
      <c r="F81" s="510"/>
      <c r="G81" s="510"/>
      <c r="H81" s="510"/>
      <c r="I81" s="510"/>
      <c r="J81" s="510"/>
      <c r="K81" s="510"/>
      <c r="L81" s="501"/>
      <c r="M81" s="521"/>
    </row>
    <row r="82" spans="1:13" s="58" customFormat="1" ht="19.5" customHeight="1">
      <c r="A82" s="357" t="str">
        <f>'NE-AEC8'!A34</f>
        <v>SIMA SAPPHIRE</v>
      </c>
      <c r="B82" s="360">
        <f>'NE-AEC8'!B34</f>
        <v>415</v>
      </c>
      <c r="C82" s="52">
        <f>'NE-AEC8'!C34</f>
        <v>41035</v>
      </c>
      <c r="D82" s="53">
        <f>'NE-AEC8'!D34</f>
        <v>41038</v>
      </c>
      <c r="E82" s="513"/>
      <c r="F82" s="510"/>
      <c r="G82" s="510"/>
      <c r="H82" s="510"/>
      <c r="I82" s="510"/>
      <c r="J82" s="510"/>
      <c r="K82" s="510"/>
      <c r="L82" s="501"/>
      <c r="M82" s="521"/>
    </row>
    <row r="83" spans="1:13" s="6" customFormat="1" ht="14.25" customHeight="1">
      <c r="A83" s="346" t="s">
        <v>390</v>
      </c>
      <c r="B83" s="351" t="s">
        <v>19</v>
      </c>
      <c r="C83" s="362" t="s">
        <v>19</v>
      </c>
      <c r="D83" s="374" t="s">
        <v>19</v>
      </c>
      <c r="E83" s="514"/>
      <c r="F83" s="511"/>
      <c r="G83" s="511"/>
      <c r="H83" s="511"/>
      <c r="I83" s="511"/>
      <c r="J83" s="511"/>
      <c r="K83" s="511"/>
      <c r="L83" s="502"/>
      <c r="M83" s="522"/>
    </row>
    <row r="84" spans="1:13" s="58" customFormat="1" ht="13.5" customHeight="1">
      <c r="A84" s="345" t="s">
        <v>19</v>
      </c>
      <c r="B84" s="350" t="s">
        <v>19</v>
      </c>
      <c r="C84" s="361" t="s">
        <v>19</v>
      </c>
      <c r="D84" s="49" t="s">
        <v>19</v>
      </c>
      <c r="E84" s="512" t="str">
        <f>'NE-AEC8'!F36</f>
        <v>CSCL JUPITER
0011W</v>
      </c>
      <c r="F84" s="509">
        <f>'NE-AEC8'!G36</f>
        <v>41047</v>
      </c>
      <c r="G84" s="509">
        <f>F84+9</f>
        <v>41056</v>
      </c>
      <c r="H84" s="509">
        <f>G84+8</f>
        <v>41064</v>
      </c>
      <c r="I84" s="509">
        <f t="shared" ref="I84" si="36">G84+10</f>
        <v>41066</v>
      </c>
      <c r="J84" s="509">
        <f>G84+5</f>
        <v>41061</v>
      </c>
      <c r="K84" s="509">
        <f t="shared" ref="K84" si="37">G84+11</f>
        <v>41067</v>
      </c>
      <c r="L84" s="500">
        <f t="shared" ref="L84" si="38">G84+13</f>
        <v>41069</v>
      </c>
      <c r="M84" s="520">
        <f>G84+10</f>
        <v>41066</v>
      </c>
    </row>
    <row r="85" spans="1:13" s="58" customFormat="1" ht="19.5" customHeight="1">
      <c r="A85" s="357" t="str">
        <f>'NE-AEC8'!A37</f>
        <v>PAC ANTLIA</v>
      </c>
      <c r="B85" s="339">
        <f>'NE-AEC8'!B37</f>
        <v>62</v>
      </c>
      <c r="C85" s="52">
        <f>'NE-AEC8'!C37</f>
        <v>41040</v>
      </c>
      <c r="D85" s="53">
        <f>'NE-AEC8'!D37</f>
        <v>41043</v>
      </c>
      <c r="E85" s="513"/>
      <c r="F85" s="510"/>
      <c r="G85" s="510"/>
      <c r="H85" s="510"/>
      <c r="I85" s="510"/>
      <c r="J85" s="510"/>
      <c r="K85" s="510"/>
      <c r="L85" s="501"/>
      <c r="M85" s="521"/>
    </row>
    <row r="86" spans="1:13" s="58" customFormat="1" ht="19.5" customHeight="1">
      <c r="A86" s="357" t="str">
        <f>'NE-AEC8'!A38</f>
        <v>SIMA SAPPHIRE</v>
      </c>
      <c r="B86" s="360">
        <f>'NE-AEC8'!B38</f>
        <v>416</v>
      </c>
      <c r="C86" s="52">
        <f>'NE-AEC8'!C38</f>
        <v>41042</v>
      </c>
      <c r="D86" s="53">
        <f>'NE-AEC8'!D38</f>
        <v>41045</v>
      </c>
      <c r="E86" s="513"/>
      <c r="F86" s="510"/>
      <c r="G86" s="510"/>
      <c r="H86" s="510"/>
      <c r="I86" s="510"/>
      <c r="J86" s="510"/>
      <c r="K86" s="510"/>
      <c r="L86" s="501"/>
      <c r="M86" s="521"/>
    </row>
    <row r="87" spans="1:13" s="6" customFormat="1" ht="14.25" customHeight="1">
      <c r="A87" s="346" t="s">
        <v>390</v>
      </c>
      <c r="B87" s="351" t="s">
        <v>19</v>
      </c>
      <c r="C87" s="362" t="s">
        <v>19</v>
      </c>
      <c r="D87" s="355" t="s">
        <v>19</v>
      </c>
      <c r="E87" s="514"/>
      <c r="F87" s="511"/>
      <c r="G87" s="511"/>
      <c r="H87" s="511"/>
      <c r="I87" s="511"/>
      <c r="J87" s="511"/>
      <c r="K87" s="511"/>
      <c r="L87" s="502"/>
      <c r="M87" s="522"/>
    </row>
    <row r="88" spans="1:13" s="58" customFormat="1" ht="13.5" customHeight="1">
      <c r="A88" s="345" t="s">
        <v>19</v>
      </c>
      <c r="B88" s="350" t="s">
        <v>19</v>
      </c>
      <c r="C88" s="361" t="s">
        <v>19</v>
      </c>
      <c r="D88" s="49" t="s">
        <v>19</v>
      </c>
      <c r="E88" s="512" t="str">
        <f>'NE-AEC8'!F40</f>
        <v>CSCL SATURN
0005W</v>
      </c>
      <c r="F88" s="509">
        <f>'NE-AEC8'!G40</f>
        <v>41054</v>
      </c>
      <c r="G88" s="509">
        <f>F88+9</f>
        <v>41063</v>
      </c>
      <c r="H88" s="509">
        <f>G88+8</f>
        <v>41071</v>
      </c>
      <c r="I88" s="509">
        <f t="shared" ref="I88" si="39">G88+10</f>
        <v>41073</v>
      </c>
      <c r="J88" s="509">
        <f>G88+5</f>
        <v>41068</v>
      </c>
      <c r="K88" s="509">
        <f t="shared" ref="K88" si="40">G88+11</f>
        <v>41074</v>
      </c>
      <c r="L88" s="500">
        <f t="shared" ref="L88" si="41">G88+13</f>
        <v>41076</v>
      </c>
      <c r="M88" s="520">
        <f>G88+9</f>
        <v>41072</v>
      </c>
    </row>
    <row r="89" spans="1:13" s="58" customFormat="1" ht="19.5" customHeight="1">
      <c r="A89" s="357" t="str">
        <f>'NE-AEC8'!A41</f>
        <v>CAPE FRIO</v>
      </c>
      <c r="B89" s="338">
        <f>'NE-AEC8'!B41</f>
        <v>55</v>
      </c>
      <c r="C89" s="52">
        <f>'NE-AEC8'!C41</f>
        <v>41047</v>
      </c>
      <c r="D89" s="53">
        <f>'NE-AEC8'!D41</f>
        <v>41050</v>
      </c>
      <c r="E89" s="513"/>
      <c r="F89" s="510"/>
      <c r="G89" s="510"/>
      <c r="H89" s="510"/>
      <c r="I89" s="510"/>
      <c r="J89" s="510"/>
      <c r="K89" s="510"/>
      <c r="L89" s="501"/>
      <c r="M89" s="521"/>
    </row>
    <row r="90" spans="1:13" s="58" customFormat="1" ht="19.5" customHeight="1">
      <c r="A90" s="357" t="str">
        <f>'NE-AEC8'!A42</f>
        <v>SIMA SAPPHIRE</v>
      </c>
      <c r="B90" s="360">
        <f>'NE-AEC8'!B42</f>
        <v>417</v>
      </c>
      <c r="C90" s="52">
        <f>'NE-AEC8'!C42</f>
        <v>41049</v>
      </c>
      <c r="D90" s="53">
        <f>'NE-AEC8'!D42</f>
        <v>41052</v>
      </c>
      <c r="E90" s="513"/>
      <c r="F90" s="510"/>
      <c r="G90" s="510"/>
      <c r="H90" s="510"/>
      <c r="I90" s="510"/>
      <c r="J90" s="510"/>
      <c r="K90" s="510"/>
      <c r="L90" s="501"/>
      <c r="M90" s="521"/>
    </row>
    <row r="91" spans="1:13" s="6" customFormat="1" ht="14.25" customHeight="1">
      <c r="A91" s="346" t="s">
        <v>390</v>
      </c>
      <c r="B91" s="351" t="s">
        <v>19</v>
      </c>
      <c r="C91" s="362" t="s">
        <v>19</v>
      </c>
      <c r="D91" s="374" t="s">
        <v>19</v>
      </c>
      <c r="E91" s="514"/>
      <c r="F91" s="511"/>
      <c r="G91" s="511"/>
      <c r="H91" s="511"/>
      <c r="I91" s="511"/>
      <c r="J91" s="511"/>
      <c r="K91" s="511"/>
      <c r="L91" s="502"/>
      <c r="M91" s="522"/>
    </row>
    <row r="92" spans="1:13" s="58" customFormat="1" ht="13.5" customHeight="1">
      <c r="A92" s="345" t="s">
        <v>19</v>
      </c>
      <c r="B92" s="350" t="s">
        <v>19</v>
      </c>
      <c r="C92" s="361" t="s">
        <v>19</v>
      </c>
      <c r="D92" s="49" t="s">
        <v>19</v>
      </c>
      <c r="E92" s="512" t="str">
        <f>'NE-AEC8'!F44</f>
        <v>ALULA
1221W</v>
      </c>
      <c r="F92" s="509">
        <f>'NE-AEC8'!G44</f>
        <v>41061</v>
      </c>
      <c r="G92" s="509">
        <f>F92+9</f>
        <v>41070</v>
      </c>
      <c r="H92" s="509">
        <f>G92+8</f>
        <v>41078</v>
      </c>
      <c r="I92" s="509">
        <f t="shared" ref="I92" si="42">G92+10</f>
        <v>41080</v>
      </c>
      <c r="J92" s="509">
        <f>G92+5</f>
        <v>41075</v>
      </c>
      <c r="K92" s="509">
        <f t="shared" ref="K92" si="43">G92+11</f>
        <v>41081</v>
      </c>
      <c r="L92" s="500">
        <f t="shared" ref="L92" si="44">G92+13</f>
        <v>41083</v>
      </c>
      <c r="M92" s="520">
        <f>G92+10</f>
        <v>41080</v>
      </c>
    </row>
    <row r="93" spans="1:13" s="58" customFormat="1" ht="19.5" customHeight="1">
      <c r="A93" s="357" t="str">
        <f>'NE-AEC8'!A45</f>
        <v>GALLANT WAVE</v>
      </c>
      <c r="B93" s="339">
        <f>'NE-AEC8'!B45</f>
        <v>64</v>
      </c>
      <c r="C93" s="52">
        <f>'NE-AEC8'!C45</f>
        <v>41053</v>
      </c>
      <c r="D93" s="53">
        <f>'NE-AEC8'!D45</f>
        <v>41056</v>
      </c>
      <c r="E93" s="513"/>
      <c r="F93" s="510"/>
      <c r="G93" s="510"/>
      <c r="H93" s="510"/>
      <c r="I93" s="510"/>
      <c r="J93" s="510"/>
      <c r="K93" s="510"/>
      <c r="L93" s="501"/>
      <c r="M93" s="521"/>
    </row>
    <row r="94" spans="1:13" s="58" customFormat="1" ht="19.5" customHeight="1">
      <c r="A94" s="357" t="str">
        <f>'NE-AEC8'!A46</f>
        <v>SIMA SAPPHIRE</v>
      </c>
      <c r="B94" s="360">
        <f>'NE-AEC8'!B46</f>
        <v>418</v>
      </c>
      <c r="C94" s="52">
        <f>'NE-AEC8'!C46</f>
        <v>41056</v>
      </c>
      <c r="D94" s="53">
        <f>'NE-AEC8'!D46</f>
        <v>41059</v>
      </c>
      <c r="E94" s="513"/>
      <c r="F94" s="510"/>
      <c r="G94" s="510"/>
      <c r="H94" s="510"/>
      <c r="I94" s="510"/>
      <c r="J94" s="510"/>
      <c r="K94" s="510"/>
      <c r="L94" s="501"/>
      <c r="M94" s="521"/>
    </row>
    <row r="95" spans="1:13" s="6" customFormat="1" ht="14.25" customHeight="1">
      <c r="A95" s="346" t="s">
        <v>390</v>
      </c>
      <c r="B95" s="351" t="s">
        <v>19</v>
      </c>
      <c r="C95" s="362" t="s">
        <v>19</v>
      </c>
      <c r="D95" s="355" t="s">
        <v>19</v>
      </c>
      <c r="E95" s="514"/>
      <c r="F95" s="511"/>
      <c r="G95" s="511"/>
      <c r="H95" s="511"/>
      <c r="I95" s="511"/>
      <c r="J95" s="511"/>
      <c r="K95" s="511"/>
      <c r="L95" s="502"/>
      <c r="M95" s="522"/>
    </row>
    <row r="96" spans="1:13" s="58" customFormat="1" ht="13.5" customHeight="1">
      <c r="A96" s="345" t="s">
        <v>19</v>
      </c>
      <c r="B96" s="350" t="s">
        <v>19</v>
      </c>
      <c r="C96" s="361" t="s">
        <v>19</v>
      </c>
      <c r="D96" s="49" t="s">
        <v>19</v>
      </c>
      <c r="E96" s="512" t="str">
        <f>'NE-AEC8'!F48</f>
        <v>CSCL MARS
0007W</v>
      </c>
      <c r="F96" s="509">
        <f>'NE-AEC8'!G48</f>
        <v>41068</v>
      </c>
      <c r="G96" s="509">
        <f>F96+9</f>
        <v>41077</v>
      </c>
      <c r="H96" s="509">
        <f>G96+8</f>
        <v>41085</v>
      </c>
      <c r="I96" s="509">
        <f t="shared" ref="I96" si="45">G96+10</f>
        <v>41087</v>
      </c>
      <c r="J96" s="509">
        <f>G96+5</f>
        <v>41082</v>
      </c>
      <c r="K96" s="509">
        <f t="shared" ref="K96" si="46">G96+11</f>
        <v>41088</v>
      </c>
      <c r="L96" s="500">
        <f t="shared" ref="L96" si="47">G96+13</f>
        <v>41090</v>
      </c>
      <c r="M96" s="520">
        <f>G96+9</f>
        <v>41086</v>
      </c>
    </row>
    <row r="97" spans="1:13" s="58" customFormat="1" ht="19.5" customHeight="1">
      <c r="A97" s="357" t="str">
        <f>'NE-AEC8'!A49</f>
        <v>CAPE FRIO</v>
      </c>
      <c r="B97" s="338">
        <f>'NE-AEC8'!B49</f>
        <v>56</v>
      </c>
      <c r="C97" s="52">
        <f>'NE-AEC8'!C49</f>
        <v>41061</v>
      </c>
      <c r="D97" s="53">
        <f>'NE-AEC8'!D49</f>
        <v>41064</v>
      </c>
      <c r="E97" s="513"/>
      <c r="F97" s="510"/>
      <c r="G97" s="510"/>
      <c r="H97" s="510"/>
      <c r="I97" s="510"/>
      <c r="J97" s="510"/>
      <c r="K97" s="510"/>
      <c r="L97" s="501"/>
      <c r="M97" s="521"/>
    </row>
    <row r="98" spans="1:13" s="58" customFormat="1" ht="19.5" customHeight="1">
      <c r="A98" s="357" t="str">
        <f>'NE-AEC8'!A50</f>
        <v>SIMA SAPPHIRE</v>
      </c>
      <c r="B98" s="360">
        <f>'NE-AEC8'!B50</f>
        <v>419</v>
      </c>
      <c r="C98" s="52">
        <f>'NE-AEC8'!C50</f>
        <v>41063</v>
      </c>
      <c r="D98" s="53">
        <f>'NE-AEC8'!D50</f>
        <v>41066</v>
      </c>
      <c r="E98" s="513"/>
      <c r="F98" s="510"/>
      <c r="G98" s="510"/>
      <c r="H98" s="510"/>
      <c r="I98" s="510"/>
      <c r="J98" s="510"/>
      <c r="K98" s="510"/>
      <c r="L98" s="501"/>
      <c r="M98" s="521"/>
    </row>
    <row r="99" spans="1:13" s="6" customFormat="1" ht="14.25" customHeight="1">
      <c r="A99" s="346" t="s">
        <v>390</v>
      </c>
      <c r="B99" s="351" t="s">
        <v>19</v>
      </c>
      <c r="C99" s="362" t="s">
        <v>19</v>
      </c>
      <c r="D99" s="374" t="s">
        <v>19</v>
      </c>
      <c r="E99" s="514"/>
      <c r="F99" s="511"/>
      <c r="G99" s="511"/>
      <c r="H99" s="511"/>
      <c r="I99" s="511"/>
      <c r="J99" s="511"/>
      <c r="K99" s="511"/>
      <c r="L99" s="502"/>
      <c r="M99" s="522"/>
    </row>
    <row r="100" spans="1:13" s="58" customFormat="1" ht="13.5" customHeight="1">
      <c r="A100" s="345" t="s">
        <v>19</v>
      </c>
      <c r="B100" s="350" t="s">
        <v>19</v>
      </c>
      <c r="C100" s="361" t="s">
        <v>19</v>
      </c>
      <c r="D100" s="49" t="s">
        <v>19</v>
      </c>
      <c r="E100" s="512" t="str">
        <f>'NE-AEC8'!F52</f>
        <v>CMA CGM NEVADA
587W</v>
      </c>
      <c r="F100" s="509">
        <f>'NE-AEC8'!G52</f>
        <v>41075</v>
      </c>
      <c r="G100" s="509">
        <f>F100+9</f>
        <v>41084</v>
      </c>
      <c r="H100" s="509">
        <f>G100+8</f>
        <v>41092</v>
      </c>
      <c r="I100" s="509">
        <f t="shared" ref="I100" si="48">G100+10</f>
        <v>41094</v>
      </c>
      <c r="J100" s="509">
        <f>G100+5</f>
        <v>41089</v>
      </c>
      <c r="K100" s="509">
        <f t="shared" ref="K100" si="49">G100+11</f>
        <v>41095</v>
      </c>
      <c r="L100" s="500">
        <f t="shared" ref="L100" si="50">G100+13</f>
        <v>41097</v>
      </c>
      <c r="M100" s="520">
        <f>G100+10</f>
        <v>41094</v>
      </c>
    </row>
    <row r="101" spans="1:13" s="58" customFormat="1" ht="19.5" customHeight="1">
      <c r="A101" s="357" t="str">
        <f>'NE-AEC8'!A53</f>
        <v>PAC ANTLIA</v>
      </c>
      <c r="B101" s="339">
        <f>'NE-AEC8'!B53</f>
        <v>65</v>
      </c>
      <c r="C101" s="52">
        <f>'NE-AEC8'!C53</f>
        <v>41068</v>
      </c>
      <c r="D101" s="53">
        <f>'NE-AEC8'!D53</f>
        <v>41071</v>
      </c>
      <c r="E101" s="513"/>
      <c r="F101" s="510"/>
      <c r="G101" s="510"/>
      <c r="H101" s="510"/>
      <c r="I101" s="510"/>
      <c r="J101" s="510"/>
      <c r="K101" s="510"/>
      <c r="L101" s="501"/>
      <c r="M101" s="521"/>
    </row>
    <row r="102" spans="1:13" s="58" customFormat="1" ht="19.5" customHeight="1">
      <c r="A102" s="357" t="str">
        <f>'NE-AEC8'!A54</f>
        <v>SIMA SAPPHIRE</v>
      </c>
      <c r="B102" s="360">
        <f>'NE-AEC8'!B54</f>
        <v>420</v>
      </c>
      <c r="C102" s="52">
        <f>'NE-AEC8'!C54</f>
        <v>41070</v>
      </c>
      <c r="D102" s="53">
        <f>'NE-AEC8'!D54</f>
        <v>41073</v>
      </c>
      <c r="E102" s="513"/>
      <c r="F102" s="510"/>
      <c r="G102" s="510"/>
      <c r="H102" s="510"/>
      <c r="I102" s="510"/>
      <c r="J102" s="510"/>
      <c r="K102" s="510"/>
      <c r="L102" s="501"/>
      <c r="M102" s="521"/>
    </row>
    <row r="103" spans="1:13" s="6" customFormat="1" ht="14.25" customHeight="1">
      <c r="A103" s="346" t="s">
        <v>390</v>
      </c>
      <c r="B103" s="351" t="s">
        <v>19</v>
      </c>
      <c r="C103" s="362" t="s">
        <v>19</v>
      </c>
      <c r="D103" s="355" t="s">
        <v>19</v>
      </c>
      <c r="E103" s="514"/>
      <c r="F103" s="511"/>
      <c r="G103" s="511"/>
      <c r="H103" s="511"/>
      <c r="I103" s="511"/>
      <c r="J103" s="511"/>
      <c r="K103" s="511"/>
      <c r="L103" s="502"/>
      <c r="M103" s="522"/>
    </row>
    <row r="104" spans="1:13" s="58" customFormat="1" ht="13.5" customHeight="1">
      <c r="A104" s="345" t="s">
        <v>19</v>
      </c>
      <c r="B104" s="350" t="s">
        <v>19</v>
      </c>
      <c r="C104" s="361" t="s">
        <v>19</v>
      </c>
      <c r="D104" s="49" t="s">
        <v>19</v>
      </c>
      <c r="E104" s="512" t="str">
        <f>'NE-AEC8'!F56</f>
        <v>AL RIFFA
1224W</v>
      </c>
      <c r="F104" s="509">
        <f>'NE-AEC8'!G56</f>
        <v>41082</v>
      </c>
      <c r="G104" s="509">
        <f>F104+9</f>
        <v>41091</v>
      </c>
      <c r="H104" s="509">
        <f>G104+8</f>
        <v>41099</v>
      </c>
      <c r="I104" s="509">
        <f t="shared" ref="I104" si="51">G104+10</f>
        <v>41101</v>
      </c>
      <c r="J104" s="509">
        <f>G104+5</f>
        <v>41096</v>
      </c>
      <c r="K104" s="509">
        <f t="shared" ref="K104" si="52">G104+11</f>
        <v>41102</v>
      </c>
      <c r="L104" s="500">
        <f t="shared" ref="L104" si="53">G104+13</f>
        <v>41104</v>
      </c>
      <c r="M104" s="520">
        <f>G104+9</f>
        <v>41100</v>
      </c>
    </row>
    <row r="105" spans="1:13" s="58" customFormat="1" ht="19.5" customHeight="1">
      <c r="A105" s="357" t="str">
        <f>'NE-AEC8'!A57</f>
        <v>CAPE FRIO</v>
      </c>
      <c r="B105" s="338">
        <f>'NE-AEC8'!B57</f>
        <v>57</v>
      </c>
      <c r="C105" s="52">
        <f>'NE-AEC8'!C57</f>
        <v>41075</v>
      </c>
      <c r="D105" s="53">
        <f>'NE-AEC8'!D57</f>
        <v>41078</v>
      </c>
      <c r="E105" s="513"/>
      <c r="F105" s="510"/>
      <c r="G105" s="510"/>
      <c r="H105" s="510"/>
      <c r="I105" s="510"/>
      <c r="J105" s="510"/>
      <c r="K105" s="510"/>
      <c r="L105" s="501"/>
      <c r="M105" s="521"/>
    </row>
    <row r="106" spans="1:13" s="58" customFormat="1" ht="19.5" customHeight="1">
      <c r="A106" s="357" t="str">
        <f>'NE-AEC8'!A58</f>
        <v>SIMA SAPPHIRE</v>
      </c>
      <c r="B106" s="360">
        <f>'NE-AEC8'!B58</f>
        <v>421</v>
      </c>
      <c r="C106" s="52">
        <f>'NE-AEC8'!C58</f>
        <v>41077</v>
      </c>
      <c r="D106" s="53">
        <f>'NE-AEC8'!D58</f>
        <v>41080</v>
      </c>
      <c r="E106" s="513"/>
      <c r="F106" s="510"/>
      <c r="G106" s="510"/>
      <c r="H106" s="510"/>
      <c r="I106" s="510"/>
      <c r="J106" s="510"/>
      <c r="K106" s="510"/>
      <c r="L106" s="501"/>
      <c r="M106" s="521"/>
    </row>
    <row r="107" spans="1:13" s="6" customFormat="1" ht="14.25" customHeight="1">
      <c r="A107" s="346" t="s">
        <v>390</v>
      </c>
      <c r="B107" s="351" t="s">
        <v>19</v>
      </c>
      <c r="C107" s="362" t="s">
        <v>19</v>
      </c>
      <c r="D107" s="374" t="s">
        <v>19</v>
      </c>
      <c r="E107" s="514"/>
      <c r="F107" s="511"/>
      <c r="G107" s="511"/>
      <c r="H107" s="511"/>
      <c r="I107" s="511"/>
      <c r="J107" s="511"/>
      <c r="K107" s="511"/>
      <c r="L107" s="502"/>
      <c r="M107" s="522"/>
    </row>
    <row r="108" spans="1:13" s="58" customFormat="1" ht="13.5" customHeight="1">
      <c r="A108" s="345" t="s">
        <v>19</v>
      </c>
      <c r="B108" s="350" t="s">
        <v>19</v>
      </c>
      <c r="C108" s="361" t="s">
        <v>19</v>
      </c>
      <c r="D108" s="49" t="s">
        <v>19</v>
      </c>
      <c r="E108" s="512" t="str">
        <f>'NE-AEC8'!F60</f>
        <v>CSCL STAR
0015W</v>
      </c>
      <c r="F108" s="509">
        <f>'NE-AEC8'!G60</f>
        <v>41089</v>
      </c>
      <c r="G108" s="509">
        <f>F108+9</f>
        <v>41098</v>
      </c>
      <c r="H108" s="509">
        <f>G108+8</f>
        <v>41106</v>
      </c>
      <c r="I108" s="509">
        <f t="shared" ref="I108" si="54">G108+10</f>
        <v>41108</v>
      </c>
      <c r="J108" s="509">
        <f>G108+5</f>
        <v>41103</v>
      </c>
      <c r="K108" s="509">
        <f t="shared" ref="K108" si="55">G108+11</f>
        <v>41109</v>
      </c>
      <c r="L108" s="500">
        <f t="shared" ref="L108" si="56">G108+13</f>
        <v>41111</v>
      </c>
      <c r="M108" s="520">
        <f>G108+10</f>
        <v>41108</v>
      </c>
    </row>
    <row r="109" spans="1:13" s="58" customFormat="1" ht="19.5" customHeight="1">
      <c r="A109" s="357" t="str">
        <f>'NE-AEC8'!A61</f>
        <v>PAC ANTLIA</v>
      </c>
      <c r="B109" s="339">
        <f>'NE-AEC8'!B61</f>
        <v>66</v>
      </c>
      <c r="C109" s="52">
        <f>'NE-AEC8'!C61</f>
        <v>41082</v>
      </c>
      <c r="D109" s="53">
        <f>'NE-AEC8'!D61</f>
        <v>41085</v>
      </c>
      <c r="E109" s="513"/>
      <c r="F109" s="510"/>
      <c r="G109" s="510"/>
      <c r="H109" s="510"/>
      <c r="I109" s="510"/>
      <c r="J109" s="510"/>
      <c r="K109" s="510"/>
      <c r="L109" s="501"/>
      <c r="M109" s="521"/>
    </row>
    <row r="110" spans="1:13" s="58" customFormat="1" ht="19.5" customHeight="1">
      <c r="A110" s="357" t="str">
        <f>'NE-AEC8'!A62</f>
        <v>SIMA SAPPHIRE</v>
      </c>
      <c r="B110" s="360">
        <f>'NE-AEC8'!B62</f>
        <v>422</v>
      </c>
      <c r="C110" s="52">
        <f>'NE-AEC8'!C62</f>
        <v>41084</v>
      </c>
      <c r="D110" s="53">
        <f>'NE-AEC8'!D62</f>
        <v>41087</v>
      </c>
      <c r="E110" s="513"/>
      <c r="F110" s="510"/>
      <c r="G110" s="510"/>
      <c r="H110" s="510"/>
      <c r="I110" s="510"/>
      <c r="J110" s="510"/>
      <c r="K110" s="510"/>
      <c r="L110" s="501"/>
      <c r="M110" s="521"/>
    </row>
    <row r="111" spans="1:13" s="6" customFormat="1" ht="14.25" customHeight="1">
      <c r="A111" s="346" t="s">
        <v>390</v>
      </c>
      <c r="B111" s="351" t="s">
        <v>19</v>
      </c>
      <c r="C111" s="362" t="s">
        <v>19</v>
      </c>
      <c r="D111" s="355" t="s">
        <v>19</v>
      </c>
      <c r="E111" s="514"/>
      <c r="F111" s="511"/>
      <c r="G111" s="511"/>
      <c r="H111" s="511"/>
      <c r="I111" s="511"/>
      <c r="J111" s="511"/>
      <c r="K111" s="511"/>
      <c r="L111" s="502"/>
      <c r="M111" s="522"/>
    </row>
    <row r="112" spans="1:13" s="58" customFormat="1" ht="13.5" customHeight="1">
      <c r="A112" s="345" t="s">
        <v>19</v>
      </c>
      <c r="B112" s="350" t="s">
        <v>19</v>
      </c>
      <c r="C112" s="361" t="s">
        <v>19</v>
      </c>
      <c r="D112" s="49" t="s">
        <v>19</v>
      </c>
      <c r="E112" s="512" t="str">
        <f>'NE-AEC8'!F64</f>
        <v>AIN SNAN
1226W</v>
      </c>
      <c r="F112" s="509">
        <f>'NE-AEC8'!G64</f>
        <v>41096</v>
      </c>
      <c r="G112" s="509">
        <f>F112+9</f>
        <v>41105</v>
      </c>
      <c r="H112" s="509">
        <f>G112+8</f>
        <v>41113</v>
      </c>
      <c r="I112" s="509">
        <f t="shared" ref="I112" si="57">G112+10</f>
        <v>41115</v>
      </c>
      <c r="J112" s="509">
        <f>G112+5</f>
        <v>41110</v>
      </c>
      <c r="K112" s="509">
        <f t="shared" ref="K112" si="58">G112+11</f>
        <v>41116</v>
      </c>
      <c r="L112" s="500">
        <f t="shared" ref="L112" si="59">G112+13</f>
        <v>41118</v>
      </c>
      <c r="M112" s="520">
        <f>G112+9</f>
        <v>41114</v>
      </c>
    </row>
    <row r="113" spans="1:13" s="58" customFormat="1" ht="19.5" customHeight="1">
      <c r="A113" s="357" t="str">
        <f>'NE-AEC8'!A65</f>
        <v>CAPE FRIO</v>
      </c>
      <c r="B113" s="338">
        <f>'NE-AEC8'!B65</f>
        <v>58</v>
      </c>
      <c r="C113" s="52">
        <f>'NE-AEC8'!C65</f>
        <v>41089</v>
      </c>
      <c r="D113" s="53">
        <f>'NE-AEC8'!D65</f>
        <v>41092</v>
      </c>
      <c r="E113" s="513"/>
      <c r="F113" s="510"/>
      <c r="G113" s="510"/>
      <c r="H113" s="510"/>
      <c r="I113" s="510"/>
      <c r="J113" s="510"/>
      <c r="K113" s="510"/>
      <c r="L113" s="501"/>
      <c r="M113" s="521"/>
    </row>
    <row r="114" spans="1:13" s="58" customFormat="1" ht="19.5" customHeight="1">
      <c r="A114" s="357" t="str">
        <f>'NE-AEC8'!A66</f>
        <v>SIMA SAPPHIRE</v>
      </c>
      <c r="B114" s="360">
        <f>'NE-AEC8'!B66</f>
        <v>423</v>
      </c>
      <c r="C114" s="52">
        <f>'NE-AEC8'!C66</f>
        <v>41091</v>
      </c>
      <c r="D114" s="53">
        <f>'NE-AEC8'!D66</f>
        <v>41094</v>
      </c>
      <c r="E114" s="513"/>
      <c r="F114" s="510"/>
      <c r="G114" s="510"/>
      <c r="H114" s="510"/>
      <c r="I114" s="510"/>
      <c r="J114" s="510"/>
      <c r="K114" s="510"/>
      <c r="L114" s="501"/>
      <c r="M114" s="521"/>
    </row>
    <row r="115" spans="1:13" s="6" customFormat="1" ht="14.25" customHeight="1">
      <c r="A115" s="346" t="s">
        <v>390</v>
      </c>
      <c r="B115" s="351" t="s">
        <v>19</v>
      </c>
      <c r="C115" s="362" t="s">
        <v>19</v>
      </c>
      <c r="D115" s="374" t="s">
        <v>19</v>
      </c>
      <c r="E115" s="514"/>
      <c r="F115" s="511"/>
      <c r="G115" s="511"/>
      <c r="H115" s="511"/>
      <c r="I115" s="511"/>
      <c r="J115" s="511"/>
      <c r="K115" s="511"/>
      <c r="L115" s="502"/>
      <c r="M115" s="522"/>
    </row>
    <row r="116" spans="1:13" s="58" customFormat="1" ht="13.5" customHeight="1">
      <c r="A116" s="345" t="s">
        <v>19</v>
      </c>
      <c r="B116" s="350" t="s">
        <v>19</v>
      </c>
      <c r="C116" s="361" t="s">
        <v>19</v>
      </c>
      <c r="D116" s="49" t="s">
        <v>19</v>
      </c>
      <c r="E116" s="512" t="str">
        <f>'NE-AEC8'!F68</f>
        <v>CSCL VENUS
0013W</v>
      </c>
      <c r="F116" s="509">
        <f>'NE-AEC8'!G68</f>
        <v>41103</v>
      </c>
      <c r="G116" s="509">
        <f>F116+9</f>
        <v>41112</v>
      </c>
      <c r="H116" s="509">
        <f>G116+8</f>
        <v>41120</v>
      </c>
      <c r="I116" s="509">
        <f t="shared" ref="I116" si="60">G116+10</f>
        <v>41122</v>
      </c>
      <c r="J116" s="509">
        <f>G116+5</f>
        <v>41117</v>
      </c>
      <c r="K116" s="509">
        <f t="shared" ref="K116" si="61">G116+11</f>
        <v>41123</v>
      </c>
      <c r="L116" s="500">
        <f t="shared" ref="L116" si="62">G116+13</f>
        <v>41125</v>
      </c>
      <c r="M116" s="520">
        <f>G116+10</f>
        <v>41122</v>
      </c>
    </row>
    <row r="117" spans="1:13" s="58" customFormat="1" ht="19.5" customHeight="1">
      <c r="A117" s="357" t="str">
        <f>'NE-AEC8'!A69</f>
        <v>PAC ANTLIA</v>
      </c>
      <c r="B117" s="339">
        <f>'NE-AEC8'!B69</f>
        <v>67</v>
      </c>
      <c r="C117" s="52">
        <f>'NE-AEC8'!C69</f>
        <v>41096</v>
      </c>
      <c r="D117" s="53">
        <f>'NE-AEC8'!D69</f>
        <v>41099</v>
      </c>
      <c r="E117" s="513"/>
      <c r="F117" s="510"/>
      <c r="G117" s="510"/>
      <c r="H117" s="510"/>
      <c r="I117" s="510"/>
      <c r="J117" s="510"/>
      <c r="K117" s="510"/>
      <c r="L117" s="501"/>
      <c r="M117" s="521"/>
    </row>
    <row r="118" spans="1:13" s="58" customFormat="1" ht="19.5" customHeight="1">
      <c r="A118" s="357" t="str">
        <f>'NE-AEC8'!A70</f>
        <v>SIMA SAPPHIRE</v>
      </c>
      <c r="B118" s="360">
        <f>'NE-AEC8'!B70</f>
        <v>424</v>
      </c>
      <c r="C118" s="52">
        <f>'NE-AEC8'!C70</f>
        <v>41098</v>
      </c>
      <c r="D118" s="53">
        <f>'NE-AEC8'!D70</f>
        <v>41101</v>
      </c>
      <c r="E118" s="513"/>
      <c r="F118" s="510"/>
      <c r="G118" s="510"/>
      <c r="H118" s="510"/>
      <c r="I118" s="510"/>
      <c r="J118" s="510"/>
      <c r="K118" s="510"/>
      <c r="L118" s="501"/>
      <c r="M118" s="521"/>
    </row>
    <row r="119" spans="1:13" s="6" customFormat="1" ht="14.25" customHeight="1">
      <c r="A119" s="346" t="s">
        <v>390</v>
      </c>
      <c r="B119" s="351" t="s">
        <v>19</v>
      </c>
      <c r="C119" s="362" t="s">
        <v>19</v>
      </c>
      <c r="D119" s="355" t="s">
        <v>19</v>
      </c>
      <c r="E119" s="514"/>
      <c r="F119" s="511"/>
      <c r="G119" s="511"/>
      <c r="H119" s="511"/>
      <c r="I119" s="511"/>
      <c r="J119" s="511"/>
      <c r="K119" s="511"/>
      <c r="L119" s="502"/>
      <c r="M119" s="522"/>
    </row>
    <row r="120" spans="1:13" s="363" customFormat="1" ht="13.5" customHeight="1">
      <c r="A120" s="64"/>
      <c r="B120" s="349"/>
      <c r="C120" s="354"/>
      <c r="D120" s="354"/>
      <c r="E120" s="354"/>
      <c r="F120" s="64"/>
      <c r="G120" s="359"/>
      <c r="H120" s="359"/>
      <c r="I120" s="359"/>
      <c r="J120" s="359"/>
      <c r="K120" s="359"/>
      <c r="L120" s="66"/>
    </row>
    <row r="121" spans="1:13">
      <c r="A121" s="594" t="s">
        <v>524</v>
      </c>
      <c r="B121" s="595"/>
      <c r="C121" s="596"/>
      <c r="D121" s="596"/>
      <c r="E121" s="596"/>
      <c r="F121" s="597"/>
      <c r="G121" s="598"/>
      <c r="H121" s="599" t="s">
        <v>114</v>
      </c>
      <c r="I121" s="600"/>
      <c r="J121" s="207"/>
      <c r="K121" s="207"/>
    </row>
    <row r="122" spans="1:13">
      <c r="A122" s="601" t="s">
        <v>525</v>
      </c>
      <c r="B122" s="602"/>
      <c r="C122" s="596"/>
      <c r="D122" s="596"/>
      <c r="E122" s="596"/>
      <c r="F122" s="597"/>
      <c r="G122" s="598"/>
      <c r="H122" s="603"/>
      <c r="I122" s="604" t="s">
        <v>526</v>
      </c>
      <c r="J122" s="207"/>
      <c r="K122" s="604" t="s">
        <v>527</v>
      </c>
    </row>
    <row r="123" spans="1:13">
      <c r="A123" s="605" t="s">
        <v>528</v>
      </c>
      <c r="B123" s="602"/>
      <c r="C123" s="596"/>
      <c r="D123" s="596"/>
      <c r="E123" s="596"/>
      <c r="F123" s="597"/>
      <c r="G123" s="598"/>
      <c r="H123" s="606"/>
      <c r="I123" s="604" t="s">
        <v>529</v>
      </c>
      <c r="J123" s="207"/>
      <c r="K123" s="604" t="s">
        <v>530</v>
      </c>
    </row>
    <row r="124" spans="1:13">
      <c r="A124" s="607" t="s">
        <v>531</v>
      </c>
      <c r="B124" s="608"/>
      <c r="C124" s="596"/>
      <c r="D124" s="596"/>
      <c r="E124" s="596"/>
      <c r="F124" s="597"/>
      <c r="G124" s="598"/>
      <c r="H124" s="606"/>
      <c r="I124" s="604" t="s">
        <v>532</v>
      </c>
      <c r="J124" s="207"/>
      <c r="K124" s="604" t="s">
        <v>533</v>
      </c>
    </row>
    <row r="125" spans="1:13" ht="12.75" customHeight="1">
      <c r="A125" s="607" t="s">
        <v>534</v>
      </c>
      <c r="B125" s="609"/>
      <c r="C125" s="596"/>
      <c r="D125" s="596"/>
      <c r="E125" s="596"/>
      <c r="F125" s="597"/>
      <c r="G125" s="596"/>
      <c r="H125" s="596"/>
      <c r="I125" s="596"/>
      <c r="J125" s="610"/>
      <c r="K125" s="207"/>
    </row>
    <row r="126" spans="1:13">
      <c r="A126" s="80"/>
      <c r="B126"/>
      <c r="C126"/>
      <c r="D126"/>
      <c r="F126" s="36"/>
      <c r="G126" s="37"/>
      <c r="H126" s="38"/>
    </row>
    <row r="127" spans="1:13">
      <c r="A127" s="37"/>
      <c r="B127"/>
      <c r="C127"/>
      <c r="D127"/>
      <c r="F127" s="6"/>
      <c r="G127" s="37"/>
    </row>
    <row r="128" spans="1:13">
      <c r="A128" s="37"/>
      <c r="B128"/>
      <c r="C128"/>
      <c r="D128"/>
      <c r="F128"/>
    </row>
    <row r="129" spans="1:13" s="6" customFormat="1">
      <c r="A129" s="37"/>
      <c r="B129"/>
      <c r="C129"/>
      <c r="D129"/>
      <c r="E129"/>
      <c r="G129" s="5"/>
      <c r="H129" s="5"/>
      <c r="I129" s="5"/>
      <c r="J129" s="5"/>
      <c r="K129" s="5"/>
      <c r="L129" s="5"/>
      <c r="M129" s="5"/>
    </row>
    <row r="130" spans="1:13" s="6" customFormat="1">
      <c r="A130" s="37">
        <f>'NE-AEC7 (DIRECTLY)'!A35</f>
        <v>0</v>
      </c>
      <c r="B130"/>
      <c r="C130"/>
      <c r="D130"/>
      <c r="E130"/>
      <c r="G130" s="5"/>
      <c r="H130" s="5"/>
      <c r="I130" s="5"/>
      <c r="J130" s="5"/>
      <c r="K130" s="5"/>
      <c r="L130" s="5"/>
      <c r="M130" s="5"/>
    </row>
    <row r="131" spans="1:13" s="6" customFormat="1">
      <c r="A131" s="37"/>
      <c r="B131" s="67"/>
      <c r="C131" s="5"/>
      <c r="D131" s="5"/>
      <c r="E131" s="5"/>
      <c r="G131" s="5"/>
      <c r="H131" s="5"/>
      <c r="I131" s="5"/>
      <c r="J131" s="5"/>
      <c r="K131" s="5"/>
      <c r="L131" s="5"/>
      <c r="M131" s="5"/>
    </row>
  </sheetData>
  <mergeCells count="136">
    <mergeCell ref="D1:L1"/>
    <mergeCell ref="K58:K59"/>
    <mergeCell ref="L58:L59"/>
    <mergeCell ref="E64:E67"/>
    <mergeCell ref="L64:L67"/>
    <mergeCell ref="M58:M59"/>
    <mergeCell ref="E58:E59"/>
    <mergeCell ref="F58:F59"/>
    <mergeCell ref="G58:G59"/>
    <mergeCell ref="H58:H59"/>
    <mergeCell ref="I58:I59"/>
    <mergeCell ref="J58:J59"/>
    <mergeCell ref="M64:M67"/>
    <mergeCell ref="K64:K67"/>
    <mergeCell ref="F64:F67"/>
    <mergeCell ref="G64:G67"/>
    <mergeCell ref="H64:H67"/>
    <mergeCell ref="I64:I67"/>
    <mergeCell ref="J64:J67"/>
    <mergeCell ref="E68:E71"/>
    <mergeCell ref="F68:F71"/>
    <mergeCell ref="G68:G71"/>
    <mergeCell ref="H68:H71"/>
    <mergeCell ref="I68:I71"/>
    <mergeCell ref="J68:J71"/>
    <mergeCell ref="K68:K71"/>
    <mergeCell ref="L68:L71"/>
    <mergeCell ref="M68:M71"/>
    <mergeCell ref="K72:K75"/>
    <mergeCell ref="L72:L75"/>
    <mergeCell ref="J80:J83"/>
    <mergeCell ref="K80:K83"/>
    <mergeCell ref="L80:L83"/>
    <mergeCell ref="M72:M75"/>
    <mergeCell ref="E76:E79"/>
    <mergeCell ref="F76:F79"/>
    <mergeCell ref="G76:G79"/>
    <mergeCell ref="H76:H79"/>
    <mergeCell ref="I76:I79"/>
    <mergeCell ref="J76:J79"/>
    <mergeCell ref="K76:K79"/>
    <mergeCell ref="L76:L79"/>
    <mergeCell ref="M76:M79"/>
    <mergeCell ref="E72:E75"/>
    <mergeCell ref="F72:F75"/>
    <mergeCell ref="G72:G75"/>
    <mergeCell ref="H72:H75"/>
    <mergeCell ref="I72:I75"/>
    <mergeCell ref="J72:J75"/>
    <mergeCell ref="M80:M83"/>
    <mergeCell ref="E80:E83"/>
    <mergeCell ref="F80:F83"/>
    <mergeCell ref="E84:E87"/>
    <mergeCell ref="F84:F87"/>
    <mergeCell ref="G84:G87"/>
    <mergeCell ref="H84:H87"/>
    <mergeCell ref="I84:I87"/>
    <mergeCell ref="J84:J87"/>
    <mergeCell ref="K84:K87"/>
    <mergeCell ref="L84:L87"/>
    <mergeCell ref="M84:M87"/>
    <mergeCell ref="E88:E91"/>
    <mergeCell ref="F88:F91"/>
    <mergeCell ref="G88:G91"/>
    <mergeCell ref="H88:H91"/>
    <mergeCell ref="I88:I91"/>
    <mergeCell ref="J88:J91"/>
    <mergeCell ref="J96:J99"/>
    <mergeCell ref="K96:K99"/>
    <mergeCell ref="L96:L99"/>
    <mergeCell ref="H92:H95"/>
    <mergeCell ref="I92:I95"/>
    <mergeCell ref="J92:J95"/>
    <mergeCell ref="K92:K95"/>
    <mergeCell ref="L92:L95"/>
    <mergeCell ref="E96:E99"/>
    <mergeCell ref="F96:F99"/>
    <mergeCell ref="G96:G99"/>
    <mergeCell ref="H96:H99"/>
    <mergeCell ref="E92:E95"/>
    <mergeCell ref="F92:F95"/>
    <mergeCell ref="M100:M103"/>
    <mergeCell ref="G80:G83"/>
    <mergeCell ref="H80:H83"/>
    <mergeCell ref="I80:I83"/>
    <mergeCell ref="K88:K91"/>
    <mergeCell ref="L88:L91"/>
    <mergeCell ref="M88:M91"/>
    <mergeCell ref="M92:M95"/>
    <mergeCell ref="M96:M99"/>
    <mergeCell ref="I96:I99"/>
    <mergeCell ref="G92:G95"/>
    <mergeCell ref="G100:G103"/>
    <mergeCell ref="H100:H103"/>
    <mergeCell ref="I100:I103"/>
    <mergeCell ref="J100:J103"/>
    <mergeCell ref="E100:E103"/>
    <mergeCell ref="F100:F103"/>
    <mergeCell ref="J104:J107"/>
    <mergeCell ref="K100:K103"/>
    <mergeCell ref="L100:L103"/>
    <mergeCell ref="H108:H111"/>
    <mergeCell ref="I108:I111"/>
    <mergeCell ref="J108:J111"/>
    <mergeCell ref="K108:K111"/>
    <mergeCell ref="L108:L111"/>
    <mergeCell ref="M108:M111"/>
    <mergeCell ref="E104:E107"/>
    <mergeCell ref="F104:F107"/>
    <mergeCell ref="G104:G107"/>
    <mergeCell ref="H104:H107"/>
    <mergeCell ref="I104:I107"/>
    <mergeCell ref="K104:K107"/>
    <mergeCell ref="L104:L107"/>
    <mergeCell ref="M104:M107"/>
    <mergeCell ref="J112:J115"/>
    <mergeCell ref="K112:K115"/>
    <mergeCell ref="L112:L115"/>
    <mergeCell ref="M112:M115"/>
    <mergeCell ref="E116:E119"/>
    <mergeCell ref="F116:F119"/>
    <mergeCell ref="G116:G119"/>
    <mergeCell ref="H116:H119"/>
    <mergeCell ref="I116:I119"/>
    <mergeCell ref="J116:J119"/>
    <mergeCell ref="K116:K119"/>
    <mergeCell ref="L116:L119"/>
    <mergeCell ref="M116:M119"/>
    <mergeCell ref="E112:E115"/>
    <mergeCell ref="F112:F115"/>
    <mergeCell ref="G112:G115"/>
    <mergeCell ref="H112:H115"/>
    <mergeCell ref="I112:I115"/>
    <mergeCell ref="E108:E111"/>
    <mergeCell ref="F108:F111"/>
    <mergeCell ref="G108:G111"/>
  </mergeCells>
  <dataValidations count="1">
    <dataValidation type="textLength" allowBlank="1" showInputMessage="1" showErrorMessage="1" error="Voy No. should contain 5 characters + &quot;/&quot; + leg (N/S)" sqref="B122">
      <formula1>7</formula1>
      <formula2>7</formula2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0" tint="-0.34998626667073579"/>
    <pageSetUpPr fitToPage="1"/>
  </sheetPr>
  <dimension ref="A2:O81"/>
  <sheetViews>
    <sheetView showGridLines="0" workbookViewId="0">
      <selection activeCell="C7" sqref="C7"/>
    </sheetView>
  </sheetViews>
  <sheetFormatPr defaultRowHeight="15"/>
  <cols>
    <col min="1" max="1" width="14" style="6" customWidth="1"/>
    <col min="2" max="2" width="8.42578125" style="153" customWidth="1"/>
    <col min="3" max="3" width="7.85546875" style="5" customWidth="1"/>
    <col min="4" max="4" width="7.7109375" style="5" customWidth="1"/>
    <col min="5" max="5" width="16.7109375" style="6" customWidth="1"/>
    <col min="6" max="6" width="8.42578125" style="5" customWidth="1"/>
    <col min="7" max="8" width="10" style="5" customWidth="1"/>
    <col min="9" max="9" width="9.5703125" style="5" customWidth="1"/>
    <col min="10" max="10" width="11.28515625" style="5" customWidth="1"/>
    <col min="11" max="11" width="10.7109375" style="5" customWidth="1"/>
    <col min="12" max="14" width="12.7109375" style="5" customWidth="1"/>
    <col min="15" max="250" width="9" style="6"/>
    <col min="251" max="251" width="15.5703125" style="6" customWidth="1"/>
    <col min="252" max="252" width="7.140625" style="6" customWidth="1"/>
    <col min="253" max="253" width="8.42578125" style="6" customWidth="1"/>
    <col min="254" max="254" width="0" style="6" hidden="1" customWidth="1"/>
    <col min="255" max="255" width="8.5703125" style="6" customWidth="1"/>
    <col min="256" max="256" width="19.5703125" style="6" customWidth="1"/>
    <col min="257" max="257" width="9.42578125" style="6" customWidth="1"/>
    <col min="258" max="259" width="10" style="6" customWidth="1"/>
    <col min="260" max="260" width="9.5703125" style="6" customWidth="1"/>
    <col min="261" max="261" width="11.28515625" style="6" customWidth="1"/>
    <col min="262" max="262" width="10.7109375" style="6" customWidth="1"/>
    <col min="263" max="269" width="0" style="6" hidden="1" customWidth="1"/>
    <col min="270" max="270" width="10.7109375" style="6" customWidth="1"/>
    <col min="271" max="506" width="9" style="6"/>
    <col min="507" max="507" width="15.5703125" style="6" customWidth="1"/>
    <col min="508" max="508" width="7.140625" style="6" customWidth="1"/>
    <col min="509" max="509" width="8.42578125" style="6" customWidth="1"/>
    <col min="510" max="510" width="0" style="6" hidden="1" customWidth="1"/>
    <col min="511" max="511" width="8.5703125" style="6" customWidth="1"/>
    <col min="512" max="512" width="19.5703125" style="6" customWidth="1"/>
    <col min="513" max="513" width="9.42578125" style="6" customWidth="1"/>
    <col min="514" max="515" width="10" style="6" customWidth="1"/>
    <col min="516" max="516" width="9.5703125" style="6" customWidth="1"/>
    <col min="517" max="517" width="11.28515625" style="6" customWidth="1"/>
    <col min="518" max="518" width="10.7109375" style="6" customWidth="1"/>
    <col min="519" max="525" width="0" style="6" hidden="1" customWidth="1"/>
    <col min="526" max="526" width="10.7109375" style="6" customWidth="1"/>
    <col min="527" max="762" width="9" style="6"/>
    <col min="763" max="763" width="15.5703125" style="6" customWidth="1"/>
    <col min="764" max="764" width="7.140625" style="6" customWidth="1"/>
    <col min="765" max="765" width="8.42578125" style="6" customWidth="1"/>
    <col min="766" max="766" width="0" style="6" hidden="1" customWidth="1"/>
    <col min="767" max="767" width="8.5703125" style="6" customWidth="1"/>
    <col min="768" max="768" width="19.5703125" style="6" customWidth="1"/>
    <col min="769" max="769" width="9.42578125" style="6" customWidth="1"/>
    <col min="770" max="771" width="10" style="6" customWidth="1"/>
    <col min="772" max="772" width="9.5703125" style="6" customWidth="1"/>
    <col min="773" max="773" width="11.28515625" style="6" customWidth="1"/>
    <col min="774" max="774" width="10.7109375" style="6" customWidth="1"/>
    <col min="775" max="781" width="0" style="6" hidden="1" customWidth="1"/>
    <col min="782" max="782" width="10.7109375" style="6" customWidth="1"/>
    <col min="783" max="1018" width="9" style="6"/>
    <col min="1019" max="1019" width="15.5703125" style="6" customWidth="1"/>
    <col min="1020" max="1020" width="7.140625" style="6" customWidth="1"/>
    <col min="1021" max="1021" width="8.42578125" style="6" customWidth="1"/>
    <col min="1022" max="1022" width="0" style="6" hidden="1" customWidth="1"/>
    <col min="1023" max="1023" width="8.5703125" style="6" customWidth="1"/>
    <col min="1024" max="1024" width="19.5703125" style="6" customWidth="1"/>
    <col min="1025" max="1025" width="9.42578125" style="6" customWidth="1"/>
    <col min="1026" max="1027" width="10" style="6" customWidth="1"/>
    <col min="1028" max="1028" width="9.5703125" style="6" customWidth="1"/>
    <col min="1029" max="1029" width="11.28515625" style="6" customWidth="1"/>
    <col min="1030" max="1030" width="10.7109375" style="6" customWidth="1"/>
    <col min="1031" max="1037" width="0" style="6" hidden="1" customWidth="1"/>
    <col min="1038" max="1038" width="10.7109375" style="6" customWidth="1"/>
    <col min="1039" max="1274" width="9" style="6"/>
    <col min="1275" max="1275" width="15.5703125" style="6" customWidth="1"/>
    <col min="1276" max="1276" width="7.140625" style="6" customWidth="1"/>
    <col min="1277" max="1277" width="8.42578125" style="6" customWidth="1"/>
    <col min="1278" max="1278" width="0" style="6" hidden="1" customWidth="1"/>
    <col min="1279" max="1279" width="8.5703125" style="6" customWidth="1"/>
    <col min="1280" max="1280" width="19.5703125" style="6" customWidth="1"/>
    <col min="1281" max="1281" width="9.42578125" style="6" customWidth="1"/>
    <col min="1282" max="1283" width="10" style="6" customWidth="1"/>
    <col min="1284" max="1284" width="9.5703125" style="6" customWidth="1"/>
    <col min="1285" max="1285" width="11.28515625" style="6" customWidth="1"/>
    <col min="1286" max="1286" width="10.7109375" style="6" customWidth="1"/>
    <col min="1287" max="1293" width="0" style="6" hidden="1" customWidth="1"/>
    <col min="1294" max="1294" width="10.7109375" style="6" customWidth="1"/>
    <col min="1295" max="1530" width="9" style="6"/>
    <col min="1531" max="1531" width="15.5703125" style="6" customWidth="1"/>
    <col min="1532" max="1532" width="7.140625" style="6" customWidth="1"/>
    <col min="1533" max="1533" width="8.42578125" style="6" customWidth="1"/>
    <col min="1534" max="1534" width="0" style="6" hidden="1" customWidth="1"/>
    <col min="1535" max="1535" width="8.5703125" style="6" customWidth="1"/>
    <col min="1536" max="1536" width="19.5703125" style="6" customWidth="1"/>
    <col min="1537" max="1537" width="9.42578125" style="6" customWidth="1"/>
    <col min="1538" max="1539" width="10" style="6" customWidth="1"/>
    <col min="1540" max="1540" width="9.5703125" style="6" customWidth="1"/>
    <col min="1541" max="1541" width="11.28515625" style="6" customWidth="1"/>
    <col min="1542" max="1542" width="10.7109375" style="6" customWidth="1"/>
    <col min="1543" max="1549" width="0" style="6" hidden="1" customWidth="1"/>
    <col min="1550" max="1550" width="10.7109375" style="6" customWidth="1"/>
    <col min="1551" max="1786" width="9" style="6"/>
    <col min="1787" max="1787" width="15.5703125" style="6" customWidth="1"/>
    <col min="1788" max="1788" width="7.140625" style="6" customWidth="1"/>
    <col min="1789" max="1789" width="8.42578125" style="6" customWidth="1"/>
    <col min="1790" max="1790" width="0" style="6" hidden="1" customWidth="1"/>
    <col min="1791" max="1791" width="8.5703125" style="6" customWidth="1"/>
    <col min="1792" max="1792" width="19.5703125" style="6" customWidth="1"/>
    <col min="1793" max="1793" width="9.42578125" style="6" customWidth="1"/>
    <col min="1794" max="1795" width="10" style="6" customWidth="1"/>
    <col min="1796" max="1796" width="9.5703125" style="6" customWidth="1"/>
    <col min="1797" max="1797" width="11.28515625" style="6" customWidth="1"/>
    <col min="1798" max="1798" width="10.7109375" style="6" customWidth="1"/>
    <col min="1799" max="1805" width="0" style="6" hidden="1" customWidth="1"/>
    <col min="1806" max="1806" width="10.7109375" style="6" customWidth="1"/>
    <col min="1807" max="2042" width="9" style="6"/>
    <col min="2043" max="2043" width="15.5703125" style="6" customWidth="1"/>
    <col min="2044" max="2044" width="7.140625" style="6" customWidth="1"/>
    <col min="2045" max="2045" width="8.42578125" style="6" customWidth="1"/>
    <col min="2046" max="2046" width="0" style="6" hidden="1" customWidth="1"/>
    <col min="2047" max="2047" width="8.5703125" style="6" customWidth="1"/>
    <col min="2048" max="2048" width="19.5703125" style="6" customWidth="1"/>
    <col min="2049" max="2049" width="9.42578125" style="6" customWidth="1"/>
    <col min="2050" max="2051" width="10" style="6" customWidth="1"/>
    <col min="2052" max="2052" width="9.5703125" style="6" customWidth="1"/>
    <col min="2053" max="2053" width="11.28515625" style="6" customWidth="1"/>
    <col min="2054" max="2054" width="10.7109375" style="6" customWidth="1"/>
    <col min="2055" max="2061" width="0" style="6" hidden="1" customWidth="1"/>
    <col min="2062" max="2062" width="10.7109375" style="6" customWidth="1"/>
    <col min="2063" max="2298" width="9" style="6"/>
    <col min="2299" max="2299" width="15.5703125" style="6" customWidth="1"/>
    <col min="2300" max="2300" width="7.140625" style="6" customWidth="1"/>
    <col min="2301" max="2301" width="8.42578125" style="6" customWidth="1"/>
    <col min="2302" max="2302" width="0" style="6" hidden="1" customWidth="1"/>
    <col min="2303" max="2303" width="8.5703125" style="6" customWidth="1"/>
    <col min="2304" max="2304" width="19.5703125" style="6" customWidth="1"/>
    <col min="2305" max="2305" width="9.42578125" style="6" customWidth="1"/>
    <col min="2306" max="2307" width="10" style="6" customWidth="1"/>
    <col min="2308" max="2308" width="9.5703125" style="6" customWidth="1"/>
    <col min="2309" max="2309" width="11.28515625" style="6" customWidth="1"/>
    <col min="2310" max="2310" width="10.7109375" style="6" customWidth="1"/>
    <col min="2311" max="2317" width="0" style="6" hidden="1" customWidth="1"/>
    <col min="2318" max="2318" width="10.7109375" style="6" customWidth="1"/>
    <col min="2319" max="2554" width="9" style="6"/>
    <col min="2555" max="2555" width="15.5703125" style="6" customWidth="1"/>
    <col min="2556" max="2556" width="7.140625" style="6" customWidth="1"/>
    <col min="2557" max="2557" width="8.42578125" style="6" customWidth="1"/>
    <col min="2558" max="2558" width="0" style="6" hidden="1" customWidth="1"/>
    <col min="2559" max="2559" width="8.5703125" style="6" customWidth="1"/>
    <col min="2560" max="2560" width="19.5703125" style="6" customWidth="1"/>
    <col min="2561" max="2561" width="9.42578125" style="6" customWidth="1"/>
    <col min="2562" max="2563" width="10" style="6" customWidth="1"/>
    <col min="2564" max="2564" width="9.5703125" style="6" customWidth="1"/>
    <col min="2565" max="2565" width="11.28515625" style="6" customWidth="1"/>
    <col min="2566" max="2566" width="10.7109375" style="6" customWidth="1"/>
    <col min="2567" max="2573" width="0" style="6" hidden="1" customWidth="1"/>
    <col min="2574" max="2574" width="10.7109375" style="6" customWidth="1"/>
    <col min="2575" max="2810" width="9" style="6"/>
    <col min="2811" max="2811" width="15.5703125" style="6" customWidth="1"/>
    <col min="2812" max="2812" width="7.140625" style="6" customWidth="1"/>
    <col min="2813" max="2813" width="8.42578125" style="6" customWidth="1"/>
    <col min="2814" max="2814" width="0" style="6" hidden="1" customWidth="1"/>
    <col min="2815" max="2815" width="8.5703125" style="6" customWidth="1"/>
    <col min="2816" max="2816" width="19.5703125" style="6" customWidth="1"/>
    <col min="2817" max="2817" width="9.42578125" style="6" customWidth="1"/>
    <col min="2818" max="2819" width="10" style="6" customWidth="1"/>
    <col min="2820" max="2820" width="9.5703125" style="6" customWidth="1"/>
    <col min="2821" max="2821" width="11.28515625" style="6" customWidth="1"/>
    <col min="2822" max="2822" width="10.7109375" style="6" customWidth="1"/>
    <col min="2823" max="2829" width="0" style="6" hidden="1" customWidth="1"/>
    <col min="2830" max="2830" width="10.7109375" style="6" customWidth="1"/>
    <col min="2831" max="3066" width="9" style="6"/>
    <col min="3067" max="3067" width="15.5703125" style="6" customWidth="1"/>
    <col min="3068" max="3068" width="7.140625" style="6" customWidth="1"/>
    <col min="3069" max="3069" width="8.42578125" style="6" customWidth="1"/>
    <col min="3070" max="3070" width="0" style="6" hidden="1" customWidth="1"/>
    <col min="3071" max="3071" width="8.5703125" style="6" customWidth="1"/>
    <col min="3072" max="3072" width="19.5703125" style="6" customWidth="1"/>
    <col min="3073" max="3073" width="9.42578125" style="6" customWidth="1"/>
    <col min="3074" max="3075" width="10" style="6" customWidth="1"/>
    <col min="3076" max="3076" width="9.5703125" style="6" customWidth="1"/>
    <col min="3077" max="3077" width="11.28515625" style="6" customWidth="1"/>
    <col min="3078" max="3078" width="10.7109375" style="6" customWidth="1"/>
    <col min="3079" max="3085" width="0" style="6" hidden="1" customWidth="1"/>
    <col min="3086" max="3086" width="10.7109375" style="6" customWidth="1"/>
    <col min="3087" max="3322" width="9" style="6"/>
    <col min="3323" max="3323" width="15.5703125" style="6" customWidth="1"/>
    <col min="3324" max="3324" width="7.140625" style="6" customWidth="1"/>
    <col min="3325" max="3325" width="8.42578125" style="6" customWidth="1"/>
    <col min="3326" max="3326" width="0" style="6" hidden="1" customWidth="1"/>
    <col min="3327" max="3327" width="8.5703125" style="6" customWidth="1"/>
    <col min="3328" max="3328" width="19.5703125" style="6" customWidth="1"/>
    <col min="3329" max="3329" width="9.42578125" style="6" customWidth="1"/>
    <col min="3330" max="3331" width="10" style="6" customWidth="1"/>
    <col min="3332" max="3332" width="9.5703125" style="6" customWidth="1"/>
    <col min="3333" max="3333" width="11.28515625" style="6" customWidth="1"/>
    <col min="3334" max="3334" width="10.7109375" style="6" customWidth="1"/>
    <col min="3335" max="3341" width="0" style="6" hidden="1" customWidth="1"/>
    <col min="3342" max="3342" width="10.7109375" style="6" customWidth="1"/>
    <col min="3343" max="3578" width="9" style="6"/>
    <col min="3579" max="3579" width="15.5703125" style="6" customWidth="1"/>
    <col min="3580" max="3580" width="7.140625" style="6" customWidth="1"/>
    <col min="3581" max="3581" width="8.42578125" style="6" customWidth="1"/>
    <col min="3582" max="3582" width="0" style="6" hidden="1" customWidth="1"/>
    <col min="3583" max="3583" width="8.5703125" style="6" customWidth="1"/>
    <col min="3584" max="3584" width="19.5703125" style="6" customWidth="1"/>
    <col min="3585" max="3585" width="9.42578125" style="6" customWidth="1"/>
    <col min="3586" max="3587" width="10" style="6" customWidth="1"/>
    <col min="3588" max="3588" width="9.5703125" style="6" customWidth="1"/>
    <col min="3589" max="3589" width="11.28515625" style="6" customWidth="1"/>
    <col min="3590" max="3590" width="10.7109375" style="6" customWidth="1"/>
    <col min="3591" max="3597" width="0" style="6" hidden="1" customWidth="1"/>
    <col min="3598" max="3598" width="10.7109375" style="6" customWidth="1"/>
    <col min="3599" max="3834" width="9" style="6"/>
    <col min="3835" max="3835" width="15.5703125" style="6" customWidth="1"/>
    <col min="3836" max="3836" width="7.140625" style="6" customWidth="1"/>
    <col min="3837" max="3837" width="8.42578125" style="6" customWidth="1"/>
    <col min="3838" max="3838" width="0" style="6" hidden="1" customWidth="1"/>
    <col min="3839" max="3839" width="8.5703125" style="6" customWidth="1"/>
    <col min="3840" max="3840" width="19.5703125" style="6" customWidth="1"/>
    <col min="3841" max="3841" width="9.42578125" style="6" customWidth="1"/>
    <col min="3842" max="3843" width="10" style="6" customWidth="1"/>
    <col min="3844" max="3844" width="9.5703125" style="6" customWidth="1"/>
    <col min="3845" max="3845" width="11.28515625" style="6" customWidth="1"/>
    <col min="3846" max="3846" width="10.7109375" style="6" customWidth="1"/>
    <col min="3847" max="3853" width="0" style="6" hidden="1" customWidth="1"/>
    <col min="3854" max="3854" width="10.7109375" style="6" customWidth="1"/>
    <col min="3855" max="4090" width="9" style="6"/>
    <col min="4091" max="4091" width="15.5703125" style="6" customWidth="1"/>
    <col min="4092" max="4092" width="7.140625" style="6" customWidth="1"/>
    <col min="4093" max="4093" width="8.42578125" style="6" customWidth="1"/>
    <col min="4094" max="4094" width="0" style="6" hidden="1" customWidth="1"/>
    <col min="4095" max="4095" width="8.5703125" style="6" customWidth="1"/>
    <col min="4096" max="4096" width="19.5703125" style="6" customWidth="1"/>
    <col min="4097" max="4097" width="9.42578125" style="6" customWidth="1"/>
    <col min="4098" max="4099" width="10" style="6" customWidth="1"/>
    <col min="4100" max="4100" width="9.5703125" style="6" customWidth="1"/>
    <col min="4101" max="4101" width="11.28515625" style="6" customWidth="1"/>
    <col min="4102" max="4102" width="10.7109375" style="6" customWidth="1"/>
    <col min="4103" max="4109" width="0" style="6" hidden="1" customWidth="1"/>
    <col min="4110" max="4110" width="10.7109375" style="6" customWidth="1"/>
    <col min="4111" max="4346" width="9" style="6"/>
    <col min="4347" max="4347" width="15.5703125" style="6" customWidth="1"/>
    <col min="4348" max="4348" width="7.140625" style="6" customWidth="1"/>
    <col min="4349" max="4349" width="8.42578125" style="6" customWidth="1"/>
    <col min="4350" max="4350" width="0" style="6" hidden="1" customWidth="1"/>
    <col min="4351" max="4351" width="8.5703125" style="6" customWidth="1"/>
    <col min="4352" max="4352" width="19.5703125" style="6" customWidth="1"/>
    <col min="4353" max="4353" width="9.42578125" style="6" customWidth="1"/>
    <col min="4354" max="4355" width="10" style="6" customWidth="1"/>
    <col min="4356" max="4356" width="9.5703125" style="6" customWidth="1"/>
    <col min="4357" max="4357" width="11.28515625" style="6" customWidth="1"/>
    <col min="4358" max="4358" width="10.7109375" style="6" customWidth="1"/>
    <col min="4359" max="4365" width="0" style="6" hidden="1" customWidth="1"/>
    <col min="4366" max="4366" width="10.7109375" style="6" customWidth="1"/>
    <col min="4367" max="4602" width="9" style="6"/>
    <col min="4603" max="4603" width="15.5703125" style="6" customWidth="1"/>
    <col min="4604" max="4604" width="7.140625" style="6" customWidth="1"/>
    <col min="4605" max="4605" width="8.42578125" style="6" customWidth="1"/>
    <col min="4606" max="4606" width="0" style="6" hidden="1" customWidth="1"/>
    <col min="4607" max="4607" width="8.5703125" style="6" customWidth="1"/>
    <col min="4608" max="4608" width="19.5703125" style="6" customWidth="1"/>
    <col min="4609" max="4609" width="9.42578125" style="6" customWidth="1"/>
    <col min="4610" max="4611" width="10" style="6" customWidth="1"/>
    <col min="4612" max="4612" width="9.5703125" style="6" customWidth="1"/>
    <col min="4613" max="4613" width="11.28515625" style="6" customWidth="1"/>
    <col min="4614" max="4614" width="10.7109375" style="6" customWidth="1"/>
    <col min="4615" max="4621" width="0" style="6" hidden="1" customWidth="1"/>
    <col min="4622" max="4622" width="10.7109375" style="6" customWidth="1"/>
    <col min="4623" max="4858" width="9" style="6"/>
    <col min="4859" max="4859" width="15.5703125" style="6" customWidth="1"/>
    <col min="4860" max="4860" width="7.140625" style="6" customWidth="1"/>
    <col min="4861" max="4861" width="8.42578125" style="6" customWidth="1"/>
    <col min="4862" max="4862" width="0" style="6" hidden="1" customWidth="1"/>
    <col min="4863" max="4863" width="8.5703125" style="6" customWidth="1"/>
    <col min="4864" max="4864" width="19.5703125" style="6" customWidth="1"/>
    <col min="4865" max="4865" width="9.42578125" style="6" customWidth="1"/>
    <col min="4866" max="4867" width="10" style="6" customWidth="1"/>
    <col min="4868" max="4868" width="9.5703125" style="6" customWidth="1"/>
    <col min="4869" max="4869" width="11.28515625" style="6" customWidth="1"/>
    <col min="4870" max="4870" width="10.7109375" style="6" customWidth="1"/>
    <col min="4871" max="4877" width="0" style="6" hidden="1" customWidth="1"/>
    <col min="4878" max="4878" width="10.7109375" style="6" customWidth="1"/>
    <col min="4879" max="5114" width="9" style="6"/>
    <col min="5115" max="5115" width="15.5703125" style="6" customWidth="1"/>
    <col min="5116" max="5116" width="7.140625" style="6" customWidth="1"/>
    <col min="5117" max="5117" width="8.42578125" style="6" customWidth="1"/>
    <col min="5118" max="5118" width="0" style="6" hidden="1" customWidth="1"/>
    <col min="5119" max="5119" width="8.5703125" style="6" customWidth="1"/>
    <col min="5120" max="5120" width="19.5703125" style="6" customWidth="1"/>
    <col min="5121" max="5121" width="9.42578125" style="6" customWidth="1"/>
    <col min="5122" max="5123" width="10" style="6" customWidth="1"/>
    <col min="5124" max="5124" width="9.5703125" style="6" customWidth="1"/>
    <col min="5125" max="5125" width="11.28515625" style="6" customWidth="1"/>
    <col min="5126" max="5126" width="10.7109375" style="6" customWidth="1"/>
    <col min="5127" max="5133" width="0" style="6" hidden="1" customWidth="1"/>
    <col min="5134" max="5134" width="10.7109375" style="6" customWidth="1"/>
    <col min="5135" max="5370" width="9" style="6"/>
    <col min="5371" max="5371" width="15.5703125" style="6" customWidth="1"/>
    <col min="5372" max="5372" width="7.140625" style="6" customWidth="1"/>
    <col min="5373" max="5373" width="8.42578125" style="6" customWidth="1"/>
    <col min="5374" max="5374" width="0" style="6" hidden="1" customWidth="1"/>
    <col min="5375" max="5375" width="8.5703125" style="6" customWidth="1"/>
    <col min="5376" max="5376" width="19.5703125" style="6" customWidth="1"/>
    <col min="5377" max="5377" width="9.42578125" style="6" customWidth="1"/>
    <col min="5378" max="5379" width="10" style="6" customWidth="1"/>
    <col min="5380" max="5380" width="9.5703125" style="6" customWidth="1"/>
    <col min="5381" max="5381" width="11.28515625" style="6" customWidth="1"/>
    <col min="5382" max="5382" width="10.7109375" style="6" customWidth="1"/>
    <col min="5383" max="5389" width="0" style="6" hidden="1" customWidth="1"/>
    <col min="5390" max="5390" width="10.7109375" style="6" customWidth="1"/>
    <col min="5391" max="5626" width="9" style="6"/>
    <col min="5627" max="5627" width="15.5703125" style="6" customWidth="1"/>
    <col min="5628" max="5628" width="7.140625" style="6" customWidth="1"/>
    <col min="5629" max="5629" width="8.42578125" style="6" customWidth="1"/>
    <col min="5630" max="5630" width="0" style="6" hidden="1" customWidth="1"/>
    <col min="5631" max="5631" width="8.5703125" style="6" customWidth="1"/>
    <col min="5632" max="5632" width="19.5703125" style="6" customWidth="1"/>
    <col min="5633" max="5633" width="9.42578125" style="6" customWidth="1"/>
    <col min="5634" max="5635" width="10" style="6" customWidth="1"/>
    <col min="5636" max="5636" width="9.5703125" style="6" customWidth="1"/>
    <col min="5637" max="5637" width="11.28515625" style="6" customWidth="1"/>
    <col min="5638" max="5638" width="10.7109375" style="6" customWidth="1"/>
    <col min="5639" max="5645" width="0" style="6" hidden="1" customWidth="1"/>
    <col min="5646" max="5646" width="10.7109375" style="6" customWidth="1"/>
    <col min="5647" max="5882" width="9" style="6"/>
    <col min="5883" max="5883" width="15.5703125" style="6" customWidth="1"/>
    <col min="5884" max="5884" width="7.140625" style="6" customWidth="1"/>
    <col min="5885" max="5885" width="8.42578125" style="6" customWidth="1"/>
    <col min="5886" max="5886" width="0" style="6" hidden="1" customWidth="1"/>
    <col min="5887" max="5887" width="8.5703125" style="6" customWidth="1"/>
    <col min="5888" max="5888" width="19.5703125" style="6" customWidth="1"/>
    <col min="5889" max="5889" width="9.42578125" style="6" customWidth="1"/>
    <col min="5890" max="5891" width="10" style="6" customWidth="1"/>
    <col min="5892" max="5892" width="9.5703125" style="6" customWidth="1"/>
    <col min="5893" max="5893" width="11.28515625" style="6" customWidth="1"/>
    <col min="5894" max="5894" width="10.7109375" style="6" customWidth="1"/>
    <col min="5895" max="5901" width="0" style="6" hidden="1" customWidth="1"/>
    <col min="5902" max="5902" width="10.7109375" style="6" customWidth="1"/>
    <col min="5903" max="6138" width="9" style="6"/>
    <col min="6139" max="6139" width="15.5703125" style="6" customWidth="1"/>
    <col min="6140" max="6140" width="7.140625" style="6" customWidth="1"/>
    <col min="6141" max="6141" width="8.42578125" style="6" customWidth="1"/>
    <col min="6142" max="6142" width="0" style="6" hidden="1" customWidth="1"/>
    <col min="6143" max="6143" width="8.5703125" style="6" customWidth="1"/>
    <col min="6144" max="6144" width="19.5703125" style="6" customWidth="1"/>
    <col min="6145" max="6145" width="9.42578125" style="6" customWidth="1"/>
    <col min="6146" max="6147" width="10" style="6" customWidth="1"/>
    <col min="6148" max="6148" width="9.5703125" style="6" customWidth="1"/>
    <col min="6149" max="6149" width="11.28515625" style="6" customWidth="1"/>
    <col min="6150" max="6150" width="10.7109375" style="6" customWidth="1"/>
    <col min="6151" max="6157" width="0" style="6" hidden="1" customWidth="1"/>
    <col min="6158" max="6158" width="10.7109375" style="6" customWidth="1"/>
    <col min="6159" max="6394" width="9" style="6"/>
    <col min="6395" max="6395" width="15.5703125" style="6" customWidth="1"/>
    <col min="6396" max="6396" width="7.140625" style="6" customWidth="1"/>
    <col min="6397" max="6397" width="8.42578125" style="6" customWidth="1"/>
    <col min="6398" max="6398" width="0" style="6" hidden="1" customWidth="1"/>
    <col min="6399" max="6399" width="8.5703125" style="6" customWidth="1"/>
    <col min="6400" max="6400" width="19.5703125" style="6" customWidth="1"/>
    <col min="6401" max="6401" width="9.42578125" style="6" customWidth="1"/>
    <col min="6402" max="6403" width="10" style="6" customWidth="1"/>
    <col min="6404" max="6404" width="9.5703125" style="6" customWidth="1"/>
    <col min="6405" max="6405" width="11.28515625" style="6" customWidth="1"/>
    <col min="6406" max="6406" width="10.7109375" style="6" customWidth="1"/>
    <col min="6407" max="6413" width="0" style="6" hidden="1" customWidth="1"/>
    <col min="6414" max="6414" width="10.7109375" style="6" customWidth="1"/>
    <col min="6415" max="6650" width="9" style="6"/>
    <col min="6651" max="6651" width="15.5703125" style="6" customWidth="1"/>
    <col min="6652" max="6652" width="7.140625" style="6" customWidth="1"/>
    <col min="6653" max="6653" width="8.42578125" style="6" customWidth="1"/>
    <col min="6654" max="6654" width="0" style="6" hidden="1" customWidth="1"/>
    <col min="6655" max="6655" width="8.5703125" style="6" customWidth="1"/>
    <col min="6656" max="6656" width="19.5703125" style="6" customWidth="1"/>
    <col min="6657" max="6657" width="9.42578125" style="6" customWidth="1"/>
    <col min="6658" max="6659" width="10" style="6" customWidth="1"/>
    <col min="6660" max="6660" width="9.5703125" style="6" customWidth="1"/>
    <col min="6661" max="6661" width="11.28515625" style="6" customWidth="1"/>
    <col min="6662" max="6662" width="10.7109375" style="6" customWidth="1"/>
    <col min="6663" max="6669" width="0" style="6" hidden="1" customWidth="1"/>
    <col min="6670" max="6670" width="10.7109375" style="6" customWidth="1"/>
    <col min="6671" max="6906" width="9" style="6"/>
    <col min="6907" max="6907" width="15.5703125" style="6" customWidth="1"/>
    <col min="6908" max="6908" width="7.140625" style="6" customWidth="1"/>
    <col min="6909" max="6909" width="8.42578125" style="6" customWidth="1"/>
    <col min="6910" max="6910" width="0" style="6" hidden="1" customWidth="1"/>
    <col min="6911" max="6911" width="8.5703125" style="6" customWidth="1"/>
    <col min="6912" max="6912" width="19.5703125" style="6" customWidth="1"/>
    <col min="6913" max="6913" width="9.42578125" style="6" customWidth="1"/>
    <col min="6914" max="6915" width="10" style="6" customWidth="1"/>
    <col min="6916" max="6916" width="9.5703125" style="6" customWidth="1"/>
    <col min="6917" max="6917" width="11.28515625" style="6" customWidth="1"/>
    <col min="6918" max="6918" width="10.7109375" style="6" customWidth="1"/>
    <col min="6919" max="6925" width="0" style="6" hidden="1" customWidth="1"/>
    <col min="6926" max="6926" width="10.7109375" style="6" customWidth="1"/>
    <col min="6927" max="7162" width="9" style="6"/>
    <col min="7163" max="7163" width="15.5703125" style="6" customWidth="1"/>
    <col min="7164" max="7164" width="7.140625" style="6" customWidth="1"/>
    <col min="7165" max="7165" width="8.42578125" style="6" customWidth="1"/>
    <col min="7166" max="7166" width="0" style="6" hidden="1" customWidth="1"/>
    <col min="7167" max="7167" width="8.5703125" style="6" customWidth="1"/>
    <col min="7168" max="7168" width="19.5703125" style="6" customWidth="1"/>
    <col min="7169" max="7169" width="9.42578125" style="6" customWidth="1"/>
    <col min="7170" max="7171" width="10" style="6" customWidth="1"/>
    <col min="7172" max="7172" width="9.5703125" style="6" customWidth="1"/>
    <col min="7173" max="7173" width="11.28515625" style="6" customWidth="1"/>
    <col min="7174" max="7174" width="10.7109375" style="6" customWidth="1"/>
    <col min="7175" max="7181" width="0" style="6" hidden="1" customWidth="1"/>
    <col min="7182" max="7182" width="10.7109375" style="6" customWidth="1"/>
    <col min="7183" max="7418" width="9" style="6"/>
    <col min="7419" max="7419" width="15.5703125" style="6" customWidth="1"/>
    <col min="7420" max="7420" width="7.140625" style="6" customWidth="1"/>
    <col min="7421" max="7421" width="8.42578125" style="6" customWidth="1"/>
    <col min="7422" max="7422" width="0" style="6" hidden="1" customWidth="1"/>
    <col min="7423" max="7423" width="8.5703125" style="6" customWidth="1"/>
    <col min="7424" max="7424" width="19.5703125" style="6" customWidth="1"/>
    <col min="7425" max="7425" width="9.42578125" style="6" customWidth="1"/>
    <col min="7426" max="7427" width="10" style="6" customWidth="1"/>
    <col min="7428" max="7428" width="9.5703125" style="6" customWidth="1"/>
    <col min="7429" max="7429" width="11.28515625" style="6" customWidth="1"/>
    <col min="7430" max="7430" width="10.7109375" style="6" customWidth="1"/>
    <col min="7431" max="7437" width="0" style="6" hidden="1" customWidth="1"/>
    <col min="7438" max="7438" width="10.7109375" style="6" customWidth="1"/>
    <col min="7439" max="7674" width="9" style="6"/>
    <col min="7675" max="7675" width="15.5703125" style="6" customWidth="1"/>
    <col min="7676" max="7676" width="7.140625" style="6" customWidth="1"/>
    <col min="7677" max="7677" width="8.42578125" style="6" customWidth="1"/>
    <col min="7678" max="7678" width="0" style="6" hidden="1" customWidth="1"/>
    <col min="7679" max="7679" width="8.5703125" style="6" customWidth="1"/>
    <col min="7680" max="7680" width="19.5703125" style="6" customWidth="1"/>
    <col min="7681" max="7681" width="9.42578125" style="6" customWidth="1"/>
    <col min="7682" max="7683" width="10" style="6" customWidth="1"/>
    <col min="7684" max="7684" width="9.5703125" style="6" customWidth="1"/>
    <col min="7685" max="7685" width="11.28515625" style="6" customWidth="1"/>
    <col min="7686" max="7686" width="10.7109375" style="6" customWidth="1"/>
    <col min="7687" max="7693" width="0" style="6" hidden="1" customWidth="1"/>
    <col min="7694" max="7694" width="10.7109375" style="6" customWidth="1"/>
    <col min="7695" max="7930" width="9" style="6"/>
    <col min="7931" max="7931" width="15.5703125" style="6" customWidth="1"/>
    <col min="7932" max="7932" width="7.140625" style="6" customWidth="1"/>
    <col min="7933" max="7933" width="8.42578125" style="6" customWidth="1"/>
    <col min="7934" max="7934" width="0" style="6" hidden="1" customWidth="1"/>
    <col min="7935" max="7935" width="8.5703125" style="6" customWidth="1"/>
    <col min="7936" max="7936" width="19.5703125" style="6" customWidth="1"/>
    <col min="7937" max="7937" width="9.42578125" style="6" customWidth="1"/>
    <col min="7938" max="7939" width="10" style="6" customWidth="1"/>
    <col min="7940" max="7940" width="9.5703125" style="6" customWidth="1"/>
    <col min="7941" max="7941" width="11.28515625" style="6" customWidth="1"/>
    <col min="7942" max="7942" width="10.7109375" style="6" customWidth="1"/>
    <col min="7943" max="7949" width="0" style="6" hidden="1" customWidth="1"/>
    <col min="7950" max="7950" width="10.7109375" style="6" customWidth="1"/>
    <col min="7951" max="8186" width="9" style="6"/>
    <col min="8187" max="8187" width="15.5703125" style="6" customWidth="1"/>
    <col min="8188" max="8188" width="7.140625" style="6" customWidth="1"/>
    <col min="8189" max="8189" width="8.42578125" style="6" customWidth="1"/>
    <col min="8190" max="8190" width="0" style="6" hidden="1" customWidth="1"/>
    <col min="8191" max="8191" width="8.5703125" style="6" customWidth="1"/>
    <col min="8192" max="8192" width="19.5703125" style="6" customWidth="1"/>
    <col min="8193" max="8193" width="9.42578125" style="6" customWidth="1"/>
    <col min="8194" max="8195" width="10" style="6" customWidth="1"/>
    <col min="8196" max="8196" width="9.5703125" style="6" customWidth="1"/>
    <col min="8197" max="8197" width="11.28515625" style="6" customWidth="1"/>
    <col min="8198" max="8198" width="10.7109375" style="6" customWidth="1"/>
    <col min="8199" max="8205" width="0" style="6" hidden="1" customWidth="1"/>
    <col min="8206" max="8206" width="10.7109375" style="6" customWidth="1"/>
    <col min="8207" max="8442" width="9" style="6"/>
    <col min="8443" max="8443" width="15.5703125" style="6" customWidth="1"/>
    <col min="8444" max="8444" width="7.140625" style="6" customWidth="1"/>
    <col min="8445" max="8445" width="8.42578125" style="6" customWidth="1"/>
    <col min="8446" max="8446" width="0" style="6" hidden="1" customWidth="1"/>
    <col min="8447" max="8447" width="8.5703125" style="6" customWidth="1"/>
    <col min="8448" max="8448" width="19.5703125" style="6" customWidth="1"/>
    <col min="8449" max="8449" width="9.42578125" style="6" customWidth="1"/>
    <col min="8450" max="8451" width="10" style="6" customWidth="1"/>
    <col min="8452" max="8452" width="9.5703125" style="6" customWidth="1"/>
    <col min="8453" max="8453" width="11.28515625" style="6" customWidth="1"/>
    <col min="8454" max="8454" width="10.7109375" style="6" customWidth="1"/>
    <col min="8455" max="8461" width="0" style="6" hidden="1" customWidth="1"/>
    <col min="8462" max="8462" width="10.7109375" style="6" customWidth="1"/>
    <col min="8463" max="8698" width="9" style="6"/>
    <col min="8699" max="8699" width="15.5703125" style="6" customWidth="1"/>
    <col min="8700" max="8700" width="7.140625" style="6" customWidth="1"/>
    <col min="8701" max="8701" width="8.42578125" style="6" customWidth="1"/>
    <col min="8702" max="8702" width="0" style="6" hidden="1" customWidth="1"/>
    <col min="8703" max="8703" width="8.5703125" style="6" customWidth="1"/>
    <col min="8704" max="8704" width="19.5703125" style="6" customWidth="1"/>
    <col min="8705" max="8705" width="9.42578125" style="6" customWidth="1"/>
    <col min="8706" max="8707" width="10" style="6" customWidth="1"/>
    <col min="8708" max="8708" width="9.5703125" style="6" customWidth="1"/>
    <col min="8709" max="8709" width="11.28515625" style="6" customWidth="1"/>
    <col min="8710" max="8710" width="10.7109375" style="6" customWidth="1"/>
    <col min="8711" max="8717" width="0" style="6" hidden="1" customWidth="1"/>
    <col min="8718" max="8718" width="10.7109375" style="6" customWidth="1"/>
    <col min="8719" max="8954" width="9" style="6"/>
    <col min="8955" max="8955" width="15.5703125" style="6" customWidth="1"/>
    <col min="8956" max="8956" width="7.140625" style="6" customWidth="1"/>
    <col min="8957" max="8957" width="8.42578125" style="6" customWidth="1"/>
    <col min="8958" max="8958" width="0" style="6" hidden="1" customWidth="1"/>
    <col min="8959" max="8959" width="8.5703125" style="6" customWidth="1"/>
    <col min="8960" max="8960" width="19.5703125" style="6" customWidth="1"/>
    <col min="8961" max="8961" width="9.42578125" style="6" customWidth="1"/>
    <col min="8962" max="8963" width="10" style="6" customWidth="1"/>
    <col min="8964" max="8964" width="9.5703125" style="6" customWidth="1"/>
    <col min="8965" max="8965" width="11.28515625" style="6" customWidth="1"/>
    <col min="8966" max="8966" width="10.7109375" style="6" customWidth="1"/>
    <col min="8967" max="8973" width="0" style="6" hidden="1" customWidth="1"/>
    <col min="8974" max="8974" width="10.7109375" style="6" customWidth="1"/>
    <col min="8975" max="9210" width="9" style="6"/>
    <col min="9211" max="9211" width="15.5703125" style="6" customWidth="1"/>
    <col min="9212" max="9212" width="7.140625" style="6" customWidth="1"/>
    <col min="9213" max="9213" width="8.42578125" style="6" customWidth="1"/>
    <col min="9214" max="9214" width="0" style="6" hidden="1" customWidth="1"/>
    <col min="9215" max="9215" width="8.5703125" style="6" customWidth="1"/>
    <col min="9216" max="9216" width="19.5703125" style="6" customWidth="1"/>
    <col min="9217" max="9217" width="9.42578125" style="6" customWidth="1"/>
    <col min="9218" max="9219" width="10" style="6" customWidth="1"/>
    <col min="9220" max="9220" width="9.5703125" style="6" customWidth="1"/>
    <col min="9221" max="9221" width="11.28515625" style="6" customWidth="1"/>
    <col min="9222" max="9222" width="10.7109375" style="6" customWidth="1"/>
    <col min="9223" max="9229" width="0" style="6" hidden="1" customWidth="1"/>
    <col min="9230" max="9230" width="10.7109375" style="6" customWidth="1"/>
    <col min="9231" max="9466" width="9" style="6"/>
    <col min="9467" max="9467" width="15.5703125" style="6" customWidth="1"/>
    <col min="9468" max="9468" width="7.140625" style="6" customWidth="1"/>
    <col min="9469" max="9469" width="8.42578125" style="6" customWidth="1"/>
    <col min="9470" max="9470" width="0" style="6" hidden="1" customWidth="1"/>
    <col min="9471" max="9471" width="8.5703125" style="6" customWidth="1"/>
    <col min="9472" max="9472" width="19.5703125" style="6" customWidth="1"/>
    <col min="9473" max="9473" width="9.42578125" style="6" customWidth="1"/>
    <col min="9474" max="9475" width="10" style="6" customWidth="1"/>
    <col min="9476" max="9476" width="9.5703125" style="6" customWidth="1"/>
    <col min="9477" max="9477" width="11.28515625" style="6" customWidth="1"/>
    <col min="9478" max="9478" width="10.7109375" style="6" customWidth="1"/>
    <col min="9479" max="9485" width="0" style="6" hidden="1" customWidth="1"/>
    <col min="9486" max="9486" width="10.7109375" style="6" customWidth="1"/>
    <col min="9487" max="9722" width="9" style="6"/>
    <col min="9723" max="9723" width="15.5703125" style="6" customWidth="1"/>
    <col min="9724" max="9724" width="7.140625" style="6" customWidth="1"/>
    <col min="9725" max="9725" width="8.42578125" style="6" customWidth="1"/>
    <col min="9726" max="9726" width="0" style="6" hidden="1" customWidth="1"/>
    <col min="9727" max="9727" width="8.5703125" style="6" customWidth="1"/>
    <col min="9728" max="9728" width="19.5703125" style="6" customWidth="1"/>
    <col min="9729" max="9729" width="9.42578125" style="6" customWidth="1"/>
    <col min="9730" max="9731" width="10" style="6" customWidth="1"/>
    <col min="9732" max="9732" width="9.5703125" style="6" customWidth="1"/>
    <col min="9733" max="9733" width="11.28515625" style="6" customWidth="1"/>
    <col min="9734" max="9734" width="10.7109375" style="6" customWidth="1"/>
    <col min="9735" max="9741" width="0" style="6" hidden="1" customWidth="1"/>
    <col min="9742" max="9742" width="10.7109375" style="6" customWidth="1"/>
    <col min="9743" max="9978" width="9" style="6"/>
    <col min="9979" max="9979" width="15.5703125" style="6" customWidth="1"/>
    <col min="9980" max="9980" width="7.140625" style="6" customWidth="1"/>
    <col min="9981" max="9981" width="8.42578125" style="6" customWidth="1"/>
    <col min="9982" max="9982" width="0" style="6" hidden="1" customWidth="1"/>
    <col min="9983" max="9983" width="8.5703125" style="6" customWidth="1"/>
    <col min="9984" max="9984" width="19.5703125" style="6" customWidth="1"/>
    <col min="9985" max="9985" width="9.42578125" style="6" customWidth="1"/>
    <col min="9986" max="9987" width="10" style="6" customWidth="1"/>
    <col min="9988" max="9988" width="9.5703125" style="6" customWidth="1"/>
    <col min="9989" max="9989" width="11.28515625" style="6" customWidth="1"/>
    <col min="9990" max="9990" width="10.7109375" style="6" customWidth="1"/>
    <col min="9991" max="9997" width="0" style="6" hidden="1" customWidth="1"/>
    <col min="9998" max="9998" width="10.7109375" style="6" customWidth="1"/>
    <col min="9999" max="10234" width="9" style="6"/>
    <col min="10235" max="10235" width="15.5703125" style="6" customWidth="1"/>
    <col min="10236" max="10236" width="7.140625" style="6" customWidth="1"/>
    <col min="10237" max="10237" width="8.42578125" style="6" customWidth="1"/>
    <col min="10238" max="10238" width="0" style="6" hidden="1" customWidth="1"/>
    <col min="10239" max="10239" width="8.5703125" style="6" customWidth="1"/>
    <col min="10240" max="10240" width="19.5703125" style="6" customWidth="1"/>
    <col min="10241" max="10241" width="9.42578125" style="6" customWidth="1"/>
    <col min="10242" max="10243" width="10" style="6" customWidth="1"/>
    <col min="10244" max="10244" width="9.5703125" style="6" customWidth="1"/>
    <col min="10245" max="10245" width="11.28515625" style="6" customWidth="1"/>
    <col min="10246" max="10246" width="10.7109375" style="6" customWidth="1"/>
    <col min="10247" max="10253" width="0" style="6" hidden="1" customWidth="1"/>
    <col min="10254" max="10254" width="10.7109375" style="6" customWidth="1"/>
    <col min="10255" max="10490" width="9" style="6"/>
    <col min="10491" max="10491" width="15.5703125" style="6" customWidth="1"/>
    <col min="10492" max="10492" width="7.140625" style="6" customWidth="1"/>
    <col min="10493" max="10493" width="8.42578125" style="6" customWidth="1"/>
    <col min="10494" max="10494" width="0" style="6" hidden="1" customWidth="1"/>
    <col min="10495" max="10495" width="8.5703125" style="6" customWidth="1"/>
    <col min="10496" max="10496" width="19.5703125" style="6" customWidth="1"/>
    <col min="10497" max="10497" width="9.42578125" style="6" customWidth="1"/>
    <col min="10498" max="10499" width="10" style="6" customWidth="1"/>
    <col min="10500" max="10500" width="9.5703125" style="6" customWidth="1"/>
    <col min="10501" max="10501" width="11.28515625" style="6" customWidth="1"/>
    <col min="10502" max="10502" width="10.7109375" style="6" customWidth="1"/>
    <col min="10503" max="10509" width="0" style="6" hidden="1" customWidth="1"/>
    <col min="10510" max="10510" width="10.7109375" style="6" customWidth="1"/>
    <col min="10511" max="10746" width="9" style="6"/>
    <col min="10747" max="10747" width="15.5703125" style="6" customWidth="1"/>
    <col min="10748" max="10748" width="7.140625" style="6" customWidth="1"/>
    <col min="10749" max="10749" width="8.42578125" style="6" customWidth="1"/>
    <col min="10750" max="10750" width="0" style="6" hidden="1" customWidth="1"/>
    <col min="10751" max="10751" width="8.5703125" style="6" customWidth="1"/>
    <col min="10752" max="10752" width="19.5703125" style="6" customWidth="1"/>
    <col min="10753" max="10753" width="9.42578125" style="6" customWidth="1"/>
    <col min="10754" max="10755" width="10" style="6" customWidth="1"/>
    <col min="10756" max="10756" width="9.5703125" style="6" customWidth="1"/>
    <col min="10757" max="10757" width="11.28515625" style="6" customWidth="1"/>
    <col min="10758" max="10758" width="10.7109375" style="6" customWidth="1"/>
    <col min="10759" max="10765" width="0" style="6" hidden="1" customWidth="1"/>
    <col min="10766" max="10766" width="10.7109375" style="6" customWidth="1"/>
    <col min="10767" max="11002" width="9" style="6"/>
    <col min="11003" max="11003" width="15.5703125" style="6" customWidth="1"/>
    <col min="11004" max="11004" width="7.140625" style="6" customWidth="1"/>
    <col min="11005" max="11005" width="8.42578125" style="6" customWidth="1"/>
    <col min="11006" max="11006" width="0" style="6" hidden="1" customWidth="1"/>
    <col min="11007" max="11007" width="8.5703125" style="6" customWidth="1"/>
    <col min="11008" max="11008" width="19.5703125" style="6" customWidth="1"/>
    <col min="11009" max="11009" width="9.42578125" style="6" customWidth="1"/>
    <col min="11010" max="11011" width="10" style="6" customWidth="1"/>
    <col min="11012" max="11012" width="9.5703125" style="6" customWidth="1"/>
    <col min="11013" max="11013" width="11.28515625" style="6" customWidth="1"/>
    <col min="11014" max="11014" width="10.7109375" style="6" customWidth="1"/>
    <col min="11015" max="11021" width="0" style="6" hidden="1" customWidth="1"/>
    <col min="11022" max="11022" width="10.7109375" style="6" customWidth="1"/>
    <col min="11023" max="11258" width="9" style="6"/>
    <col min="11259" max="11259" width="15.5703125" style="6" customWidth="1"/>
    <col min="11260" max="11260" width="7.140625" style="6" customWidth="1"/>
    <col min="11261" max="11261" width="8.42578125" style="6" customWidth="1"/>
    <col min="11262" max="11262" width="0" style="6" hidden="1" customWidth="1"/>
    <col min="11263" max="11263" width="8.5703125" style="6" customWidth="1"/>
    <col min="11264" max="11264" width="19.5703125" style="6" customWidth="1"/>
    <col min="11265" max="11265" width="9.42578125" style="6" customWidth="1"/>
    <col min="11266" max="11267" width="10" style="6" customWidth="1"/>
    <col min="11268" max="11268" width="9.5703125" style="6" customWidth="1"/>
    <col min="11269" max="11269" width="11.28515625" style="6" customWidth="1"/>
    <col min="11270" max="11270" width="10.7109375" style="6" customWidth="1"/>
    <col min="11271" max="11277" width="0" style="6" hidden="1" customWidth="1"/>
    <col min="11278" max="11278" width="10.7109375" style="6" customWidth="1"/>
    <col min="11279" max="11514" width="9" style="6"/>
    <col min="11515" max="11515" width="15.5703125" style="6" customWidth="1"/>
    <col min="11516" max="11516" width="7.140625" style="6" customWidth="1"/>
    <col min="11517" max="11517" width="8.42578125" style="6" customWidth="1"/>
    <col min="11518" max="11518" width="0" style="6" hidden="1" customWidth="1"/>
    <col min="11519" max="11519" width="8.5703125" style="6" customWidth="1"/>
    <col min="11520" max="11520" width="19.5703125" style="6" customWidth="1"/>
    <col min="11521" max="11521" width="9.42578125" style="6" customWidth="1"/>
    <col min="11522" max="11523" width="10" style="6" customWidth="1"/>
    <col min="11524" max="11524" width="9.5703125" style="6" customWidth="1"/>
    <col min="11525" max="11525" width="11.28515625" style="6" customWidth="1"/>
    <col min="11526" max="11526" width="10.7109375" style="6" customWidth="1"/>
    <col min="11527" max="11533" width="0" style="6" hidden="1" customWidth="1"/>
    <col min="11534" max="11534" width="10.7109375" style="6" customWidth="1"/>
    <col min="11535" max="11770" width="9" style="6"/>
    <col min="11771" max="11771" width="15.5703125" style="6" customWidth="1"/>
    <col min="11772" max="11772" width="7.140625" style="6" customWidth="1"/>
    <col min="11773" max="11773" width="8.42578125" style="6" customWidth="1"/>
    <col min="11774" max="11774" width="0" style="6" hidden="1" customWidth="1"/>
    <col min="11775" max="11775" width="8.5703125" style="6" customWidth="1"/>
    <col min="11776" max="11776" width="19.5703125" style="6" customWidth="1"/>
    <col min="11777" max="11777" width="9.42578125" style="6" customWidth="1"/>
    <col min="11778" max="11779" width="10" style="6" customWidth="1"/>
    <col min="11780" max="11780" width="9.5703125" style="6" customWidth="1"/>
    <col min="11781" max="11781" width="11.28515625" style="6" customWidth="1"/>
    <col min="11782" max="11782" width="10.7109375" style="6" customWidth="1"/>
    <col min="11783" max="11789" width="0" style="6" hidden="1" customWidth="1"/>
    <col min="11790" max="11790" width="10.7109375" style="6" customWidth="1"/>
    <col min="11791" max="12026" width="9" style="6"/>
    <col min="12027" max="12027" width="15.5703125" style="6" customWidth="1"/>
    <col min="12028" max="12028" width="7.140625" style="6" customWidth="1"/>
    <col min="12029" max="12029" width="8.42578125" style="6" customWidth="1"/>
    <col min="12030" max="12030" width="0" style="6" hidden="1" customWidth="1"/>
    <col min="12031" max="12031" width="8.5703125" style="6" customWidth="1"/>
    <col min="12032" max="12032" width="19.5703125" style="6" customWidth="1"/>
    <col min="12033" max="12033" width="9.42578125" style="6" customWidth="1"/>
    <col min="12034" max="12035" width="10" style="6" customWidth="1"/>
    <col min="12036" max="12036" width="9.5703125" style="6" customWidth="1"/>
    <col min="12037" max="12037" width="11.28515625" style="6" customWidth="1"/>
    <col min="12038" max="12038" width="10.7109375" style="6" customWidth="1"/>
    <col min="12039" max="12045" width="0" style="6" hidden="1" customWidth="1"/>
    <col min="12046" max="12046" width="10.7109375" style="6" customWidth="1"/>
    <col min="12047" max="12282" width="9" style="6"/>
    <col min="12283" max="12283" width="15.5703125" style="6" customWidth="1"/>
    <col min="12284" max="12284" width="7.140625" style="6" customWidth="1"/>
    <col min="12285" max="12285" width="8.42578125" style="6" customWidth="1"/>
    <col min="12286" max="12286" width="0" style="6" hidden="1" customWidth="1"/>
    <col min="12287" max="12287" width="8.5703125" style="6" customWidth="1"/>
    <col min="12288" max="12288" width="19.5703125" style="6" customWidth="1"/>
    <col min="12289" max="12289" width="9.42578125" style="6" customWidth="1"/>
    <col min="12290" max="12291" width="10" style="6" customWidth="1"/>
    <col min="12292" max="12292" width="9.5703125" style="6" customWidth="1"/>
    <col min="12293" max="12293" width="11.28515625" style="6" customWidth="1"/>
    <col min="12294" max="12294" width="10.7109375" style="6" customWidth="1"/>
    <col min="12295" max="12301" width="0" style="6" hidden="1" customWidth="1"/>
    <col min="12302" max="12302" width="10.7109375" style="6" customWidth="1"/>
    <col min="12303" max="12538" width="9" style="6"/>
    <col min="12539" max="12539" width="15.5703125" style="6" customWidth="1"/>
    <col min="12540" max="12540" width="7.140625" style="6" customWidth="1"/>
    <col min="12541" max="12541" width="8.42578125" style="6" customWidth="1"/>
    <col min="12542" max="12542" width="0" style="6" hidden="1" customWidth="1"/>
    <col min="12543" max="12543" width="8.5703125" style="6" customWidth="1"/>
    <col min="12544" max="12544" width="19.5703125" style="6" customWidth="1"/>
    <col min="12545" max="12545" width="9.42578125" style="6" customWidth="1"/>
    <col min="12546" max="12547" width="10" style="6" customWidth="1"/>
    <col min="12548" max="12548" width="9.5703125" style="6" customWidth="1"/>
    <col min="12549" max="12549" width="11.28515625" style="6" customWidth="1"/>
    <col min="12550" max="12550" width="10.7109375" style="6" customWidth="1"/>
    <col min="12551" max="12557" width="0" style="6" hidden="1" customWidth="1"/>
    <col min="12558" max="12558" width="10.7109375" style="6" customWidth="1"/>
    <col min="12559" max="12794" width="9" style="6"/>
    <col min="12795" max="12795" width="15.5703125" style="6" customWidth="1"/>
    <col min="12796" max="12796" width="7.140625" style="6" customWidth="1"/>
    <col min="12797" max="12797" width="8.42578125" style="6" customWidth="1"/>
    <col min="12798" max="12798" width="0" style="6" hidden="1" customWidth="1"/>
    <col min="12799" max="12799" width="8.5703125" style="6" customWidth="1"/>
    <col min="12800" max="12800" width="19.5703125" style="6" customWidth="1"/>
    <col min="12801" max="12801" width="9.42578125" style="6" customWidth="1"/>
    <col min="12802" max="12803" width="10" style="6" customWidth="1"/>
    <col min="12804" max="12804" width="9.5703125" style="6" customWidth="1"/>
    <col min="12805" max="12805" width="11.28515625" style="6" customWidth="1"/>
    <col min="12806" max="12806" width="10.7109375" style="6" customWidth="1"/>
    <col min="12807" max="12813" width="0" style="6" hidden="1" customWidth="1"/>
    <col min="12814" max="12814" width="10.7109375" style="6" customWidth="1"/>
    <col min="12815" max="13050" width="9" style="6"/>
    <col min="13051" max="13051" width="15.5703125" style="6" customWidth="1"/>
    <col min="13052" max="13052" width="7.140625" style="6" customWidth="1"/>
    <col min="13053" max="13053" width="8.42578125" style="6" customWidth="1"/>
    <col min="13054" max="13054" width="0" style="6" hidden="1" customWidth="1"/>
    <col min="13055" max="13055" width="8.5703125" style="6" customWidth="1"/>
    <col min="13056" max="13056" width="19.5703125" style="6" customWidth="1"/>
    <col min="13057" max="13057" width="9.42578125" style="6" customWidth="1"/>
    <col min="13058" max="13059" width="10" style="6" customWidth="1"/>
    <col min="13060" max="13060" width="9.5703125" style="6" customWidth="1"/>
    <col min="13061" max="13061" width="11.28515625" style="6" customWidth="1"/>
    <col min="13062" max="13062" width="10.7109375" style="6" customWidth="1"/>
    <col min="13063" max="13069" width="0" style="6" hidden="1" customWidth="1"/>
    <col min="13070" max="13070" width="10.7109375" style="6" customWidth="1"/>
    <col min="13071" max="13306" width="9" style="6"/>
    <col min="13307" max="13307" width="15.5703125" style="6" customWidth="1"/>
    <col min="13308" max="13308" width="7.140625" style="6" customWidth="1"/>
    <col min="13309" max="13309" width="8.42578125" style="6" customWidth="1"/>
    <col min="13310" max="13310" width="0" style="6" hidden="1" customWidth="1"/>
    <col min="13311" max="13311" width="8.5703125" style="6" customWidth="1"/>
    <col min="13312" max="13312" width="19.5703125" style="6" customWidth="1"/>
    <col min="13313" max="13313" width="9.42578125" style="6" customWidth="1"/>
    <col min="13314" max="13315" width="10" style="6" customWidth="1"/>
    <col min="13316" max="13316" width="9.5703125" style="6" customWidth="1"/>
    <col min="13317" max="13317" width="11.28515625" style="6" customWidth="1"/>
    <col min="13318" max="13318" width="10.7109375" style="6" customWidth="1"/>
    <col min="13319" max="13325" width="0" style="6" hidden="1" customWidth="1"/>
    <col min="13326" max="13326" width="10.7109375" style="6" customWidth="1"/>
    <col min="13327" max="13562" width="9" style="6"/>
    <col min="13563" max="13563" width="15.5703125" style="6" customWidth="1"/>
    <col min="13564" max="13564" width="7.140625" style="6" customWidth="1"/>
    <col min="13565" max="13565" width="8.42578125" style="6" customWidth="1"/>
    <col min="13566" max="13566" width="0" style="6" hidden="1" customWidth="1"/>
    <col min="13567" max="13567" width="8.5703125" style="6" customWidth="1"/>
    <col min="13568" max="13568" width="19.5703125" style="6" customWidth="1"/>
    <col min="13569" max="13569" width="9.42578125" style="6" customWidth="1"/>
    <col min="13570" max="13571" width="10" style="6" customWidth="1"/>
    <col min="13572" max="13572" width="9.5703125" style="6" customWidth="1"/>
    <col min="13573" max="13573" width="11.28515625" style="6" customWidth="1"/>
    <col min="13574" max="13574" width="10.7109375" style="6" customWidth="1"/>
    <col min="13575" max="13581" width="0" style="6" hidden="1" customWidth="1"/>
    <col min="13582" max="13582" width="10.7109375" style="6" customWidth="1"/>
    <col min="13583" max="13818" width="9" style="6"/>
    <col min="13819" max="13819" width="15.5703125" style="6" customWidth="1"/>
    <col min="13820" max="13820" width="7.140625" style="6" customWidth="1"/>
    <col min="13821" max="13821" width="8.42578125" style="6" customWidth="1"/>
    <col min="13822" max="13822" width="0" style="6" hidden="1" customWidth="1"/>
    <col min="13823" max="13823" width="8.5703125" style="6" customWidth="1"/>
    <col min="13824" max="13824" width="19.5703125" style="6" customWidth="1"/>
    <col min="13825" max="13825" width="9.42578125" style="6" customWidth="1"/>
    <col min="13826" max="13827" width="10" style="6" customWidth="1"/>
    <col min="13828" max="13828" width="9.5703125" style="6" customWidth="1"/>
    <col min="13829" max="13829" width="11.28515625" style="6" customWidth="1"/>
    <col min="13830" max="13830" width="10.7109375" style="6" customWidth="1"/>
    <col min="13831" max="13837" width="0" style="6" hidden="1" customWidth="1"/>
    <col min="13838" max="13838" width="10.7109375" style="6" customWidth="1"/>
    <col min="13839" max="14074" width="9" style="6"/>
    <col min="14075" max="14075" width="15.5703125" style="6" customWidth="1"/>
    <col min="14076" max="14076" width="7.140625" style="6" customWidth="1"/>
    <col min="14077" max="14077" width="8.42578125" style="6" customWidth="1"/>
    <col min="14078" max="14078" width="0" style="6" hidden="1" customWidth="1"/>
    <col min="14079" max="14079" width="8.5703125" style="6" customWidth="1"/>
    <col min="14080" max="14080" width="19.5703125" style="6" customWidth="1"/>
    <col min="14081" max="14081" width="9.42578125" style="6" customWidth="1"/>
    <col min="14082" max="14083" width="10" style="6" customWidth="1"/>
    <col min="14084" max="14084" width="9.5703125" style="6" customWidth="1"/>
    <col min="14085" max="14085" width="11.28515625" style="6" customWidth="1"/>
    <col min="14086" max="14086" width="10.7109375" style="6" customWidth="1"/>
    <col min="14087" max="14093" width="0" style="6" hidden="1" customWidth="1"/>
    <col min="14094" max="14094" width="10.7109375" style="6" customWidth="1"/>
    <col min="14095" max="14330" width="9" style="6"/>
    <col min="14331" max="14331" width="15.5703125" style="6" customWidth="1"/>
    <col min="14332" max="14332" width="7.140625" style="6" customWidth="1"/>
    <col min="14333" max="14333" width="8.42578125" style="6" customWidth="1"/>
    <col min="14334" max="14334" width="0" style="6" hidden="1" customWidth="1"/>
    <col min="14335" max="14335" width="8.5703125" style="6" customWidth="1"/>
    <col min="14336" max="14336" width="19.5703125" style="6" customWidth="1"/>
    <col min="14337" max="14337" width="9.42578125" style="6" customWidth="1"/>
    <col min="14338" max="14339" width="10" style="6" customWidth="1"/>
    <col min="14340" max="14340" width="9.5703125" style="6" customWidth="1"/>
    <col min="14341" max="14341" width="11.28515625" style="6" customWidth="1"/>
    <col min="14342" max="14342" width="10.7109375" style="6" customWidth="1"/>
    <col min="14343" max="14349" width="0" style="6" hidden="1" customWidth="1"/>
    <col min="14350" max="14350" width="10.7109375" style="6" customWidth="1"/>
    <col min="14351" max="14586" width="9" style="6"/>
    <col min="14587" max="14587" width="15.5703125" style="6" customWidth="1"/>
    <col min="14588" max="14588" width="7.140625" style="6" customWidth="1"/>
    <col min="14589" max="14589" width="8.42578125" style="6" customWidth="1"/>
    <col min="14590" max="14590" width="0" style="6" hidden="1" customWidth="1"/>
    <col min="14591" max="14591" width="8.5703125" style="6" customWidth="1"/>
    <col min="14592" max="14592" width="19.5703125" style="6" customWidth="1"/>
    <col min="14593" max="14593" width="9.42578125" style="6" customWidth="1"/>
    <col min="14594" max="14595" width="10" style="6" customWidth="1"/>
    <col min="14596" max="14596" width="9.5703125" style="6" customWidth="1"/>
    <col min="14597" max="14597" width="11.28515625" style="6" customWidth="1"/>
    <col min="14598" max="14598" width="10.7109375" style="6" customWidth="1"/>
    <col min="14599" max="14605" width="0" style="6" hidden="1" customWidth="1"/>
    <col min="14606" max="14606" width="10.7109375" style="6" customWidth="1"/>
    <col min="14607" max="14842" width="9" style="6"/>
    <col min="14843" max="14843" width="15.5703125" style="6" customWidth="1"/>
    <col min="14844" max="14844" width="7.140625" style="6" customWidth="1"/>
    <col min="14845" max="14845" width="8.42578125" style="6" customWidth="1"/>
    <col min="14846" max="14846" width="0" style="6" hidden="1" customWidth="1"/>
    <col min="14847" max="14847" width="8.5703125" style="6" customWidth="1"/>
    <col min="14848" max="14848" width="19.5703125" style="6" customWidth="1"/>
    <col min="14849" max="14849" width="9.42578125" style="6" customWidth="1"/>
    <col min="14850" max="14851" width="10" style="6" customWidth="1"/>
    <col min="14852" max="14852" width="9.5703125" style="6" customWidth="1"/>
    <col min="14853" max="14853" width="11.28515625" style="6" customWidth="1"/>
    <col min="14854" max="14854" width="10.7109375" style="6" customWidth="1"/>
    <col min="14855" max="14861" width="0" style="6" hidden="1" customWidth="1"/>
    <col min="14862" max="14862" width="10.7109375" style="6" customWidth="1"/>
    <col min="14863" max="15098" width="9" style="6"/>
    <col min="15099" max="15099" width="15.5703125" style="6" customWidth="1"/>
    <col min="15100" max="15100" width="7.140625" style="6" customWidth="1"/>
    <col min="15101" max="15101" width="8.42578125" style="6" customWidth="1"/>
    <col min="15102" max="15102" width="0" style="6" hidden="1" customWidth="1"/>
    <col min="15103" max="15103" width="8.5703125" style="6" customWidth="1"/>
    <col min="15104" max="15104" width="19.5703125" style="6" customWidth="1"/>
    <col min="15105" max="15105" width="9.42578125" style="6" customWidth="1"/>
    <col min="15106" max="15107" width="10" style="6" customWidth="1"/>
    <col min="15108" max="15108" width="9.5703125" style="6" customWidth="1"/>
    <col min="15109" max="15109" width="11.28515625" style="6" customWidth="1"/>
    <col min="15110" max="15110" width="10.7109375" style="6" customWidth="1"/>
    <col min="15111" max="15117" width="0" style="6" hidden="1" customWidth="1"/>
    <col min="15118" max="15118" width="10.7109375" style="6" customWidth="1"/>
    <col min="15119" max="15354" width="9" style="6"/>
    <col min="15355" max="15355" width="15.5703125" style="6" customWidth="1"/>
    <col min="15356" max="15356" width="7.140625" style="6" customWidth="1"/>
    <col min="15357" max="15357" width="8.42578125" style="6" customWidth="1"/>
    <col min="15358" max="15358" width="0" style="6" hidden="1" customWidth="1"/>
    <col min="15359" max="15359" width="8.5703125" style="6" customWidth="1"/>
    <col min="15360" max="15360" width="19.5703125" style="6" customWidth="1"/>
    <col min="15361" max="15361" width="9.42578125" style="6" customWidth="1"/>
    <col min="15362" max="15363" width="10" style="6" customWidth="1"/>
    <col min="15364" max="15364" width="9.5703125" style="6" customWidth="1"/>
    <col min="15365" max="15365" width="11.28515625" style="6" customWidth="1"/>
    <col min="15366" max="15366" width="10.7109375" style="6" customWidth="1"/>
    <col min="15367" max="15373" width="0" style="6" hidden="1" customWidth="1"/>
    <col min="15374" max="15374" width="10.7109375" style="6" customWidth="1"/>
    <col min="15375" max="15610" width="9" style="6"/>
    <col min="15611" max="15611" width="15.5703125" style="6" customWidth="1"/>
    <col min="15612" max="15612" width="7.140625" style="6" customWidth="1"/>
    <col min="15613" max="15613" width="8.42578125" style="6" customWidth="1"/>
    <col min="15614" max="15614" width="0" style="6" hidden="1" customWidth="1"/>
    <col min="15615" max="15615" width="8.5703125" style="6" customWidth="1"/>
    <col min="15616" max="15616" width="19.5703125" style="6" customWidth="1"/>
    <col min="15617" max="15617" width="9.42578125" style="6" customWidth="1"/>
    <col min="15618" max="15619" width="10" style="6" customWidth="1"/>
    <col min="15620" max="15620" width="9.5703125" style="6" customWidth="1"/>
    <col min="15621" max="15621" width="11.28515625" style="6" customWidth="1"/>
    <col min="15622" max="15622" width="10.7109375" style="6" customWidth="1"/>
    <col min="15623" max="15629" width="0" style="6" hidden="1" customWidth="1"/>
    <col min="15630" max="15630" width="10.7109375" style="6" customWidth="1"/>
    <col min="15631" max="15866" width="9" style="6"/>
    <col min="15867" max="15867" width="15.5703125" style="6" customWidth="1"/>
    <col min="15868" max="15868" width="7.140625" style="6" customWidth="1"/>
    <col min="15869" max="15869" width="8.42578125" style="6" customWidth="1"/>
    <col min="15870" max="15870" width="0" style="6" hidden="1" customWidth="1"/>
    <col min="15871" max="15871" width="8.5703125" style="6" customWidth="1"/>
    <col min="15872" max="15872" width="19.5703125" style="6" customWidth="1"/>
    <col min="15873" max="15873" width="9.42578125" style="6" customWidth="1"/>
    <col min="15874" max="15875" width="10" style="6" customWidth="1"/>
    <col min="15876" max="15876" width="9.5703125" style="6" customWidth="1"/>
    <col min="15877" max="15877" width="11.28515625" style="6" customWidth="1"/>
    <col min="15878" max="15878" width="10.7109375" style="6" customWidth="1"/>
    <col min="15879" max="15885" width="0" style="6" hidden="1" customWidth="1"/>
    <col min="15886" max="15886" width="10.7109375" style="6" customWidth="1"/>
    <col min="15887" max="16122" width="9" style="6"/>
    <col min="16123" max="16123" width="15.5703125" style="6" customWidth="1"/>
    <col min="16124" max="16124" width="7.140625" style="6" customWidth="1"/>
    <col min="16125" max="16125" width="8.42578125" style="6" customWidth="1"/>
    <col min="16126" max="16126" width="0" style="6" hidden="1" customWidth="1"/>
    <col min="16127" max="16127" width="8.5703125" style="6" customWidth="1"/>
    <col min="16128" max="16128" width="19.5703125" style="6" customWidth="1"/>
    <col min="16129" max="16129" width="9.42578125" style="6" customWidth="1"/>
    <col min="16130" max="16131" width="10" style="6" customWidth="1"/>
    <col min="16132" max="16132" width="9.5703125" style="6" customWidth="1"/>
    <col min="16133" max="16133" width="11.28515625" style="6" customWidth="1"/>
    <col min="16134" max="16134" width="10.7109375" style="6" customWidth="1"/>
    <col min="16135" max="16141" width="0" style="6" hidden="1" customWidth="1"/>
    <col min="16142" max="16142" width="10.7109375" style="6" customWidth="1"/>
    <col min="16143" max="16384" width="9" style="6"/>
  </cols>
  <sheetData>
    <row r="2" spans="1:15" ht="56.25" customHeight="1">
      <c r="D2" s="499"/>
      <c r="E2" s="499"/>
      <c r="F2" s="499"/>
      <c r="G2" s="499"/>
      <c r="H2" s="499"/>
      <c r="I2" s="499"/>
      <c r="J2" s="499"/>
      <c r="K2" s="499"/>
    </row>
    <row r="3" spans="1:15" ht="30.75" customHeight="1">
      <c r="D3" s="539" t="s">
        <v>115</v>
      </c>
      <c r="E3" s="539"/>
      <c r="F3" s="539"/>
      <c r="G3" s="539"/>
      <c r="H3" s="539"/>
      <c r="I3" s="539"/>
      <c r="J3" s="539"/>
      <c r="K3" s="15"/>
      <c r="L3" s="15"/>
      <c r="M3" s="15"/>
      <c r="N3" s="15"/>
    </row>
    <row r="4" spans="1:15" ht="14.25" customHeight="1">
      <c r="D4" s="540" t="s">
        <v>116</v>
      </c>
      <c r="E4" s="540"/>
      <c r="F4" s="540"/>
      <c r="G4" s="540"/>
      <c r="H4" s="540"/>
      <c r="I4" s="540"/>
      <c r="J4" s="540"/>
      <c r="K4" s="15"/>
      <c r="L4" s="15"/>
      <c r="M4" s="15"/>
      <c r="N4" s="15"/>
    </row>
    <row r="5" spans="1:15" ht="18">
      <c r="C5" s="90"/>
      <c r="E5" s="88"/>
      <c r="F5" s="90"/>
      <c r="G5" s="15"/>
      <c r="H5" s="15"/>
      <c r="I5" s="15"/>
      <c r="J5" s="15"/>
      <c r="K5" s="15"/>
      <c r="L5" s="15"/>
      <c r="M5" s="15"/>
      <c r="N5" s="15"/>
    </row>
    <row r="6" spans="1:15" ht="15.75">
      <c r="I6" s="24" t="s">
        <v>19</v>
      </c>
      <c r="K6" s="192" t="s">
        <v>2</v>
      </c>
      <c r="L6" s="611">
        <f>'NE-AEC7 (DIRECTLY)'!$J$6</f>
        <v>41046</v>
      </c>
      <c r="M6" s="192" t="s">
        <v>19</v>
      </c>
      <c r="N6" s="192" t="s">
        <v>19</v>
      </c>
    </row>
    <row r="7" spans="1:15" s="30" customFormat="1" ht="30.75" customHeight="1">
      <c r="A7" s="26" t="s">
        <v>21</v>
      </c>
      <c r="B7" s="210" t="s">
        <v>22</v>
      </c>
      <c r="C7" s="27" t="s">
        <v>23</v>
      </c>
      <c r="D7" s="27" t="s">
        <v>5</v>
      </c>
      <c r="E7" s="26" t="s">
        <v>3</v>
      </c>
      <c r="F7" s="27" t="s">
        <v>5</v>
      </c>
      <c r="G7" s="450" t="s">
        <v>117</v>
      </c>
      <c r="H7" s="450" t="s">
        <v>118</v>
      </c>
      <c r="I7" s="451" t="s">
        <v>119</v>
      </c>
      <c r="J7" s="450" t="s">
        <v>120</v>
      </c>
      <c r="K7" s="451" t="s">
        <v>121</v>
      </c>
      <c r="L7" s="451" t="s">
        <v>122</v>
      </c>
      <c r="M7" s="451" t="s">
        <v>437</v>
      </c>
      <c r="N7" s="451" t="s">
        <v>438</v>
      </c>
    </row>
    <row r="8" spans="1:15" s="33" customFormat="1" ht="39.75" hidden="1" customHeight="1">
      <c r="A8" s="132" t="s">
        <v>27</v>
      </c>
      <c r="B8" s="154">
        <v>80</v>
      </c>
      <c r="C8" s="32">
        <v>40948</v>
      </c>
      <c r="D8" s="32">
        <f t="shared" ref="D8:D14" si="0">C8+3</f>
        <v>40951</v>
      </c>
      <c r="E8" s="186" t="s">
        <v>123</v>
      </c>
      <c r="F8" s="32">
        <v>40958</v>
      </c>
      <c r="G8" s="32">
        <f>F8+17</f>
        <v>40975</v>
      </c>
      <c r="H8" s="32">
        <f t="shared" ref="H8:I9" si="1">G8+2</f>
        <v>40977</v>
      </c>
      <c r="I8" s="32">
        <f t="shared" si="1"/>
        <v>40979</v>
      </c>
      <c r="J8" s="32">
        <f t="shared" ref="J8:J14" si="2">I8+2</f>
        <v>40981</v>
      </c>
      <c r="K8" s="32">
        <f t="shared" ref="K8:K10" si="3">G8+4</f>
        <v>40979</v>
      </c>
      <c r="L8" s="32">
        <f t="shared" ref="L8:N9" si="4">I8+3</f>
        <v>40982</v>
      </c>
      <c r="M8" s="32">
        <f t="shared" si="4"/>
        <v>40984</v>
      </c>
      <c r="N8" s="32">
        <f t="shared" si="4"/>
        <v>40982</v>
      </c>
    </row>
    <row r="9" spans="1:15" s="33" customFormat="1" ht="39.75" hidden="1" customHeight="1">
      <c r="A9" s="132" t="str">
        <f t="shared" ref="A9:A11" si="5">A8</f>
        <v>SARA</v>
      </c>
      <c r="B9" s="154">
        <f t="shared" ref="B9:B11" si="6">B8+1</f>
        <v>81</v>
      </c>
      <c r="C9" s="32">
        <f t="shared" ref="C9:C11" si="7">C8+7</f>
        <v>40955</v>
      </c>
      <c r="D9" s="32">
        <f t="shared" si="0"/>
        <v>40958</v>
      </c>
      <c r="E9" s="186" t="s">
        <v>124</v>
      </c>
      <c r="F9" s="32">
        <f>F8+8</f>
        <v>40966</v>
      </c>
      <c r="G9" s="32">
        <f t="shared" ref="G9" si="8">F9+16</f>
        <v>40982</v>
      </c>
      <c r="H9" s="32">
        <f t="shared" si="1"/>
        <v>40984</v>
      </c>
      <c r="I9" s="32">
        <f t="shared" si="1"/>
        <v>40986</v>
      </c>
      <c r="J9" s="32">
        <f t="shared" si="2"/>
        <v>40988</v>
      </c>
      <c r="K9" s="32">
        <f t="shared" si="3"/>
        <v>40986</v>
      </c>
      <c r="L9" s="32">
        <f t="shared" si="4"/>
        <v>40989</v>
      </c>
      <c r="M9" s="32">
        <f t="shared" si="4"/>
        <v>40991</v>
      </c>
      <c r="N9" s="32">
        <f t="shared" si="4"/>
        <v>40989</v>
      </c>
    </row>
    <row r="10" spans="1:15" s="33" customFormat="1" ht="39.75" hidden="1" customHeight="1">
      <c r="A10" s="132" t="str">
        <f t="shared" si="5"/>
        <v>SARA</v>
      </c>
      <c r="B10" s="154">
        <f t="shared" si="6"/>
        <v>82</v>
      </c>
      <c r="C10" s="32">
        <f t="shared" si="7"/>
        <v>40962</v>
      </c>
      <c r="D10" s="32">
        <f t="shared" si="0"/>
        <v>40965</v>
      </c>
      <c r="E10" s="503" t="s">
        <v>125</v>
      </c>
      <c r="F10" s="506">
        <f>F9+11</f>
        <v>40977</v>
      </c>
      <c r="G10" s="506">
        <f>F10+17</f>
        <v>40994</v>
      </c>
      <c r="H10" s="506">
        <f>G10+2</f>
        <v>40996</v>
      </c>
      <c r="I10" s="506">
        <f>H10+2</f>
        <v>40998</v>
      </c>
      <c r="J10" s="506">
        <f>I10+2</f>
        <v>41000</v>
      </c>
      <c r="K10" s="506">
        <f t="shared" si="3"/>
        <v>40998</v>
      </c>
      <c r="L10" s="506">
        <f>I10+4</f>
        <v>41002</v>
      </c>
      <c r="M10" s="506">
        <f>J10+4</f>
        <v>41004</v>
      </c>
      <c r="N10" s="506">
        <f>K10+4</f>
        <v>41002</v>
      </c>
    </row>
    <row r="11" spans="1:15" s="33" customFormat="1" ht="39.75" hidden="1" customHeight="1">
      <c r="A11" s="132" t="str">
        <f t="shared" si="5"/>
        <v>SARA</v>
      </c>
      <c r="B11" s="154">
        <f t="shared" si="6"/>
        <v>83</v>
      </c>
      <c r="C11" s="32">
        <f t="shared" si="7"/>
        <v>40969</v>
      </c>
      <c r="D11" s="32">
        <f t="shared" si="0"/>
        <v>40972</v>
      </c>
      <c r="E11" s="505"/>
      <c r="F11" s="508"/>
      <c r="G11" s="508"/>
      <c r="H11" s="508"/>
      <c r="I11" s="508"/>
      <c r="J11" s="508"/>
      <c r="K11" s="508"/>
      <c r="L11" s="508"/>
      <c r="M11" s="508"/>
      <c r="N11" s="508"/>
    </row>
    <row r="12" spans="1:15" s="33" customFormat="1" ht="39.75" hidden="1" customHeight="1">
      <c r="A12" s="132" t="str">
        <f>A11</f>
        <v>SARA</v>
      </c>
      <c r="B12" s="154">
        <f>B11+1</f>
        <v>84</v>
      </c>
      <c r="C12" s="32">
        <f>C11+7</f>
        <v>40976</v>
      </c>
      <c r="D12" s="32">
        <f t="shared" si="0"/>
        <v>40979</v>
      </c>
      <c r="E12" s="186" t="s">
        <v>126</v>
      </c>
      <c r="F12" s="32">
        <f>F10+8</f>
        <v>40985</v>
      </c>
      <c r="G12" s="32">
        <f>F12+16</f>
        <v>41001</v>
      </c>
      <c r="H12" s="32">
        <f>G12+2</f>
        <v>41003</v>
      </c>
      <c r="I12" s="32">
        <f>H12+2</f>
        <v>41005</v>
      </c>
      <c r="J12" s="32">
        <f t="shared" si="2"/>
        <v>41007</v>
      </c>
      <c r="K12" s="32">
        <f>G12+4</f>
        <v>41005</v>
      </c>
      <c r="L12" s="32">
        <f>I12+4</f>
        <v>41009</v>
      </c>
      <c r="M12" s="32">
        <f>J12+4</f>
        <v>41011</v>
      </c>
      <c r="N12" s="32">
        <f>K12+4</f>
        <v>41009</v>
      </c>
    </row>
    <row r="13" spans="1:15" s="33" customFormat="1" ht="39.75" hidden="1" customHeight="1">
      <c r="A13" s="132" t="str">
        <f>A12</f>
        <v>SARA</v>
      </c>
      <c r="B13" s="154">
        <f>B12+1</f>
        <v>85</v>
      </c>
      <c r="C13" s="32">
        <f>C12+7</f>
        <v>40983</v>
      </c>
      <c r="D13" s="32">
        <f t="shared" si="0"/>
        <v>40986</v>
      </c>
      <c r="E13" s="186" t="s">
        <v>357</v>
      </c>
      <c r="F13" s="32">
        <f>F12+3</f>
        <v>40988</v>
      </c>
      <c r="G13" s="32">
        <f>F13+18</f>
        <v>41006</v>
      </c>
      <c r="H13" s="32">
        <f>G13+2</f>
        <v>41008</v>
      </c>
      <c r="I13" s="32">
        <f>H13+3</f>
        <v>41011</v>
      </c>
      <c r="J13" s="32">
        <f t="shared" si="2"/>
        <v>41013</v>
      </c>
      <c r="K13" s="32">
        <f>G13+4</f>
        <v>41010</v>
      </c>
      <c r="L13" s="32">
        <f>I13+3</f>
        <v>41014</v>
      </c>
      <c r="M13" s="32">
        <f>J13+3</f>
        <v>41016</v>
      </c>
      <c r="N13" s="32">
        <f>K13+3</f>
        <v>41013</v>
      </c>
    </row>
    <row r="14" spans="1:15" s="33" customFormat="1" ht="39.75" hidden="1" customHeight="1">
      <c r="A14" s="132" t="str">
        <f>A13</f>
        <v>SARA</v>
      </c>
      <c r="B14" s="154">
        <f>B13+1</f>
        <v>86</v>
      </c>
      <c r="C14" s="32">
        <f>C13+7</f>
        <v>40990</v>
      </c>
      <c r="D14" s="32">
        <f t="shared" si="0"/>
        <v>40993</v>
      </c>
      <c r="E14" s="186" t="s">
        <v>127</v>
      </c>
      <c r="F14" s="32">
        <f>F13+8</f>
        <v>40996</v>
      </c>
      <c r="G14" s="32">
        <f>F14+18</f>
        <v>41014</v>
      </c>
      <c r="H14" s="32">
        <f>G14+2</f>
        <v>41016</v>
      </c>
      <c r="I14" s="32">
        <f>H14+2</f>
        <v>41018</v>
      </c>
      <c r="J14" s="32">
        <f t="shared" si="2"/>
        <v>41020</v>
      </c>
      <c r="K14" s="32">
        <f>G14+4</f>
        <v>41018</v>
      </c>
      <c r="L14" s="32">
        <f t="shared" ref="L14:N15" si="9">I14+4</f>
        <v>41022</v>
      </c>
      <c r="M14" s="32">
        <f t="shared" si="9"/>
        <v>41024</v>
      </c>
      <c r="N14" s="32">
        <f t="shared" si="9"/>
        <v>41022</v>
      </c>
    </row>
    <row r="15" spans="1:15" s="33" customFormat="1" ht="39.75" hidden="1" customHeight="1">
      <c r="A15" s="364" t="str">
        <f t="shared" ref="A15" si="10">A14</f>
        <v>SARA</v>
      </c>
      <c r="B15" s="366">
        <f t="shared" ref="B15" si="11">B14+1</f>
        <v>87</v>
      </c>
      <c r="C15" s="333">
        <f t="shared" ref="C15" si="12">C14+7</f>
        <v>40997</v>
      </c>
      <c r="D15" s="333">
        <f t="shared" ref="D15" si="13">C15+3</f>
        <v>41000</v>
      </c>
      <c r="E15" s="186" t="s">
        <v>358</v>
      </c>
      <c r="F15" s="32">
        <f>F14+8</f>
        <v>41004</v>
      </c>
      <c r="G15" s="32">
        <f>F15+18</f>
        <v>41022</v>
      </c>
      <c r="H15" s="32">
        <f t="shared" ref="H15" si="14">G15+2</f>
        <v>41024</v>
      </c>
      <c r="I15" s="32">
        <f>H15+2</f>
        <v>41026</v>
      </c>
      <c r="J15" s="32">
        <f t="shared" ref="J15" si="15">I15+2</f>
        <v>41028</v>
      </c>
      <c r="K15" s="32">
        <f t="shared" ref="K15" si="16">G15+4</f>
        <v>41026</v>
      </c>
      <c r="L15" s="32">
        <f t="shared" si="9"/>
        <v>41030</v>
      </c>
      <c r="M15" s="32">
        <f t="shared" si="9"/>
        <v>41032</v>
      </c>
      <c r="N15" s="32">
        <f t="shared" si="9"/>
        <v>41030</v>
      </c>
    </row>
    <row r="16" spans="1:15" s="58" customFormat="1" ht="13.5" hidden="1" customHeight="1">
      <c r="A16" s="529" t="str">
        <f>'NE-AEC8'!A17</f>
        <v>CAPE FRIO</v>
      </c>
      <c r="B16" s="531">
        <f>'NE-AEC8'!B17</f>
        <v>52</v>
      </c>
      <c r="C16" s="527">
        <f>'NE-AEC8'!C17</f>
        <v>41005</v>
      </c>
      <c r="D16" s="527">
        <f>'NE-AEC8'!D17</f>
        <v>41008</v>
      </c>
      <c r="E16" s="534" t="s">
        <v>359</v>
      </c>
      <c r="F16" s="506">
        <f>F15+7</f>
        <v>41011</v>
      </c>
      <c r="G16" s="506">
        <f>F16+17</f>
        <v>41028</v>
      </c>
      <c r="H16" s="506">
        <f>G16+2</f>
        <v>41030</v>
      </c>
      <c r="I16" s="506">
        <f>H16+3</f>
        <v>41033</v>
      </c>
      <c r="J16" s="506">
        <f>I16+2</f>
        <v>41035</v>
      </c>
      <c r="K16" s="506">
        <f>G16+4</f>
        <v>41032</v>
      </c>
      <c r="L16" s="506">
        <f>I16+3</f>
        <v>41036</v>
      </c>
      <c r="M16" s="506">
        <f>J16+3</f>
        <v>41038</v>
      </c>
      <c r="N16" s="506">
        <f>K16+3</f>
        <v>41035</v>
      </c>
      <c r="O16" s="33"/>
    </row>
    <row r="17" spans="1:15" s="58" customFormat="1" ht="13.5" hidden="1" customHeight="1">
      <c r="A17" s="530"/>
      <c r="B17" s="532"/>
      <c r="C17" s="533"/>
      <c r="D17" s="533"/>
      <c r="E17" s="535"/>
      <c r="F17" s="507"/>
      <c r="G17" s="507"/>
      <c r="H17" s="507"/>
      <c r="I17" s="507"/>
      <c r="J17" s="507"/>
      <c r="K17" s="507"/>
      <c r="L17" s="507"/>
      <c r="M17" s="507"/>
      <c r="N17" s="507"/>
      <c r="O17" s="33"/>
    </row>
    <row r="18" spans="1:15" s="58" customFormat="1" ht="13.5" hidden="1" customHeight="1">
      <c r="A18" s="530"/>
      <c r="B18" s="532"/>
      <c r="C18" s="533"/>
      <c r="D18" s="533"/>
      <c r="E18" s="535"/>
      <c r="F18" s="507"/>
      <c r="G18" s="507"/>
      <c r="H18" s="507"/>
      <c r="I18" s="507"/>
      <c r="J18" s="507"/>
      <c r="K18" s="507"/>
      <c r="L18" s="507"/>
      <c r="M18" s="507"/>
      <c r="N18" s="507"/>
      <c r="O18" s="33"/>
    </row>
    <row r="19" spans="1:15" s="58" customFormat="1" ht="13.5" hidden="1" customHeight="1">
      <c r="A19" s="336"/>
      <c r="B19" s="347"/>
      <c r="C19" s="352"/>
      <c r="D19" s="352"/>
      <c r="E19" s="503" t="s">
        <v>378</v>
      </c>
      <c r="F19" s="506">
        <f>F16+6</f>
        <v>41017</v>
      </c>
      <c r="G19" s="506">
        <f>F19+18</f>
        <v>41035</v>
      </c>
      <c r="H19" s="506">
        <f>G19+2</f>
        <v>41037</v>
      </c>
      <c r="I19" s="506">
        <f>H19+3</f>
        <v>41040</v>
      </c>
      <c r="J19" s="506">
        <f>I19+2</f>
        <v>41042</v>
      </c>
      <c r="K19" s="506">
        <f>G19+4</f>
        <v>41039</v>
      </c>
      <c r="L19" s="506">
        <f>I19+3</f>
        <v>41043</v>
      </c>
      <c r="M19" s="536">
        <f>J19+3</f>
        <v>41045</v>
      </c>
      <c r="N19" s="536">
        <f>K19+3</f>
        <v>41042</v>
      </c>
      <c r="O19" s="33"/>
    </row>
    <row r="20" spans="1:15" s="58" customFormat="1" ht="13.5" hidden="1" customHeight="1">
      <c r="A20" s="357" t="str">
        <f>'NE-AEC8'!A18</f>
        <v>SIMA SAPPHIRE</v>
      </c>
      <c r="B20" s="368">
        <f>'NE-AEC8'!B18</f>
        <v>411</v>
      </c>
      <c r="C20" s="358">
        <f>'NE-AEC8'!C18</f>
        <v>41007</v>
      </c>
      <c r="D20" s="358">
        <f>'NE-AEC8'!D18</f>
        <v>41010</v>
      </c>
      <c r="E20" s="504"/>
      <c r="F20" s="507"/>
      <c r="G20" s="507"/>
      <c r="H20" s="507"/>
      <c r="I20" s="507"/>
      <c r="J20" s="507"/>
      <c r="K20" s="507"/>
      <c r="L20" s="507"/>
      <c r="M20" s="537"/>
      <c r="N20" s="537"/>
      <c r="O20" s="33"/>
    </row>
    <row r="21" spans="1:15" s="58" customFormat="1" ht="13.5" hidden="1" customHeight="1">
      <c r="A21" s="357" t="str">
        <f>'NE-AEC8'!A21</f>
        <v>PAC ANTLIA</v>
      </c>
      <c r="B21" s="369">
        <f>'NE-AEC8'!B21</f>
        <v>60</v>
      </c>
      <c r="C21" s="358">
        <f>'NE-AEC8'!C21</f>
        <v>41012</v>
      </c>
      <c r="D21" s="358">
        <f>'NE-AEC8'!D21</f>
        <v>41015</v>
      </c>
      <c r="E21" s="504"/>
      <c r="F21" s="507"/>
      <c r="G21" s="507"/>
      <c r="H21" s="507"/>
      <c r="I21" s="507"/>
      <c r="J21" s="507"/>
      <c r="K21" s="507"/>
      <c r="L21" s="507"/>
      <c r="M21" s="537"/>
      <c r="N21" s="537"/>
      <c r="O21" s="33"/>
    </row>
    <row r="22" spans="1:15" s="58" customFormat="1" ht="13.5" hidden="1" customHeight="1">
      <c r="A22" s="337" t="s">
        <v>19</v>
      </c>
      <c r="B22" s="348" t="s">
        <v>19</v>
      </c>
      <c r="C22" s="353" t="s">
        <v>19</v>
      </c>
      <c r="D22" s="353" t="s">
        <v>19</v>
      </c>
      <c r="E22" s="505"/>
      <c r="F22" s="508"/>
      <c r="G22" s="508"/>
      <c r="H22" s="508"/>
      <c r="I22" s="508"/>
      <c r="J22" s="508"/>
      <c r="K22" s="508"/>
      <c r="L22" s="508"/>
      <c r="M22" s="538"/>
      <c r="N22" s="538"/>
      <c r="O22" s="33"/>
    </row>
    <row r="23" spans="1:15" s="58" customFormat="1" ht="13.5" hidden="1" customHeight="1">
      <c r="A23" s="343"/>
      <c r="B23" s="347"/>
      <c r="C23" s="352"/>
      <c r="D23" s="352"/>
      <c r="E23" s="503" t="s">
        <v>379</v>
      </c>
      <c r="F23" s="506">
        <f>F19+6</f>
        <v>41023</v>
      </c>
      <c r="G23" s="506">
        <f>F23+18</f>
        <v>41041</v>
      </c>
      <c r="H23" s="506">
        <f>G23+2</f>
        <v>41043</v>
      </c>
      <c r="I23" s="506">
        <f>H23+2</f>
        <v>41045</v>
      </c>
      <c r="J23" s="506">
        <f>I23+2</f>
        <v>41047</v>
      </c>
      <c r="K23" s="506">
        <f>G23+4</f>
        <v>41045</v>
      </c>
      <c r="L23" s="506">
        <f>I23+4</f>
        <v>41049</v>
      </c>
      <c r="M23" s="536">
        <f>J23+4</f>
        <v>41051</v>
      </c>
      <c r="N23" s="536">
        <f>K23+4</f>
        <v>41049</v>
      </c>
      <c r="O23" s="33"/>
    </row>
    <row r="24" spans="1:15" s="58" customFormat="1" ht="13.5" hidden="1" customHeight="1">
      <c r="A24" s="357" t="str">
        <f>'NE-AEC8'!A22</f>
        <v>SIMA SAPPHIRE</v>
      </c>
      <c r="B24" s="368">
        <f>'NE-AEC8'!B22</f>
        <v>412</v>
      </c>
      <c r="C24" s="358">
        <f>'NE-AEC8'!C22</f>
        <v>41014</v>
      </c>
      <c r="D24" s="358">
        <f>'NE-AEC8'!D22</f>
        <v>41017</v>
      </c>
      <c r="E24" s="504"/>
      <c r="F24" s="507"/>
      <c r="G24" s="507"/>
      <c r="H24" s="507"/>
      <c r="I24" s="507"/>
      <c r="J24" s="507"/>
      <c r="K24" s="507"/>
      <c r="L24" s="507"/>
      <c r="M24" s="537"/>
      <c r="N24" s="537"/>
      <c r="O24" s="33"/>
    </row>
    <row r="25" spans="1:15" s="58" customFormat="1" ht="13.5" hidden="1" customHeight="1">
      <c r="A25" s="357" t="str">
        <f>'NE-AEC8'!A25</f>
        <v>CAPE FRIO</v>
      </c>
      <c r="B25" s="367">
        <f>'NE-AEC8'!B25</f>
        <v>53</v>
      </c>
      <c r="C25" s="358">
        <f>'NE-AEC8'!C25</f>
        <v>41019</v>
      </c>
      <c r="D25" s="358">
        <f>'NE-AEC8'!D25</f>
        <v>41022</v>
      </c>
      <c r="E25" s="504"/>
      <c r="F25" s="507"/>
      <c r="G25" s="507"/>
      <c r="H25" s="507"/>
      <c r="I25" s="507"/>
      <c r="J25" s="507"/>
      <c r="K25" s="507"/>
      <c r="L25" s="507"/>
      <c r="M25" s="537"/>
      <c r="N25" s="537"/>
      <c r="O25" s="33"/>
    </row>
    <row r="26" spans="1:15" s="58" customFormat="1" ht="13.5" hidden="1" customHeight="1">
      <c r="A26" s="344" t="s">
        <v>19</v>
      </c>
      <c r="B26" s="348" t="s">
        <v>19</v>
      </c>
      <c r="C26" s="353" t="s">
        <v>19</v>
      </c>
      <c r="D26" s="353" t="s">
        <v>19</v>
      </c>
      <c r="E26" s="505"/>
      <c r="F26" s="508"/>
      <c r="G26" s="508"/>
      <c r="H26" s="508"/>
      <c r="I26" s="508"/>
      <c r="J26" s="508"/>
      <c r="K26" s="508"/>
      <c r="L26" s="508"/>
      <c r="M26" s="538"/>
      <c r="N26" s="538"/>
      <c r="O26" s="33"/>
    </row>
    <row r="27" spans="1:15" s="58" customFormat="1" ht="13.5" hidden="1" customHeight="1">
      <c r="A27" s="343"/>
      <c r="B27" s="347"/>
      <c r="C27" s="352"/>
      <c r="D27" s="352"/>
      <c r="E27" s="503" t="s">
        <v>428</v>
      </c>
      <c r="F27" s="506">
        <f>F23+6</f>
        <v>41029</v>
      </c>
      <c r="G27" s="506">
        <f>F27+18</f>
        <v>41047</v>
      </c>
      <c r="H27" s="506">
        <f>G27+2</f>
        <v>41049</v>
      </c>
      <c r="I27" s="506">
        <f>H27+2</f>
        <v>41051</v>
      </c>
      <c r="J27" s="506">
        <f>I27+2</f>
        <v>41053</v>
      </c>
      <c r="K27" s="506">
        <f>G27+4</f>
        <v>41051</v>
      </c>
      <c r="L27" s="506">
        <f>I27+4</f>
        <v>41055</v>
      </c>
      <c r="M27" s="506">
        <f>F27+24</f>
        <v>41053</v>
      </c>
      <c r="N27" s="506">
        <f>F27+22</f>
        <v>41051</v>
      </c>
      <c r="O27" s="33"/>
    </row>
    <row r="28" spans="1:15" s="58" customFormat="1" ht="13.5" hidden="1" customHeight="1">
      <c r="A28" s="357" t="str">
        <f>'NE-AEC8'!A26</f>
        <v>SIMA SAPPHIRE</v>
      </c>
      <c r="B28" s="368">
        <f>'NE-AEC8'!B26</f>
        <v>413</v>
      </c>
      <c r="C28" s="358">
        <f>'NE-AEC8'!C26</f>
        <v>41021</v>
      </c>
      <c r="D28" s="358">
        <f>'NE-AEC8'!D26</f>
        <v>41024</v>
      </c>
      <c r="E28" s="504"/>
      <c r="F28" s="507"/>
      <c r="G28" s="507"/>
      <c r="H28" s="507"/>
      <c r="I28" s="507"/>
      <c r="J28" s="507"/>
      <c r="K28" s="507"/>
      <c r="L28" s="507"/>
      <c r="M28" s="507"/>
      <c r="N28" s="507"/>
      <c r="O28" s="33"/>
    </row>
    <row r="29" spans="1:15" s="58" customFormat="1" ht="13.5" hidden="1" customHeight="1">
      <c r="A29" s="357" t="str">
        <f>'NE-AEC8'!A29</f>
        <v>PAC ANTLIA</v>
      </c>
      <c r="B29" s="369">
        <f>'NE-AEC8'!B29</f>
        <v>61</v>
      </c>
      <c r="C29" s="358">
        <f>'NE-AEC8'!C29</f>
        <v>41026</v>
      </c>
      <c r="D29" s="358">
        <f>'NE-AEC8'!D29</f>
        <v>41029</v>
      </c>
      <c r="E29" s="504"/>
      <c r="F29" s="507"/>
      <c r="G29" s="507"/>
      <c r="H29" s="507"/>
      <c r="I29" s="507"/>
      <c r="J29" s="507"/>
      <c r="K29" s="507"/>
      <c r="L29" s="507"/>
      <c r="M29" s="507"/>
      <c r="N29" s="507"/>
      <c r="O29" s="33"/>
    </row>
    <row r="30" spans="1:15" s="58" customFormat="1" ht="13.5" hidden="1" customHeight="1">
      <c r="A30" s="344" t="s">
        <v>19</v>
      </c>
      <c r="B30" s="348" t="s">
        <v>19</v>
      </c>
      <c r="C30" s="353" t="s">
        <v>19</v>
      </c>
      <c r="D30" s="353" t="s">
        <v>19</v>
      </c>
      <c r="E30" s="505"/>
      <c r="F30" s="508"/>
      <c r="G30" s="508"/>
      <c r="H30" s="508"/>
      <c r="I30" s="508"/>
      <c r="J30" s="508"/>
      <c r="K30" s="508"/>
      <c r="L30" s="508"/>
      <c r="M30" s="508"/>
      <c r="N30" s="508"/>
      <c r="O30" s="33"/>
    </row>
    <row r="31" spans="1:15" s="58" customFormat="1" ht="13.5" customHeight="1">
      <c r="A31" s="343"/>
      <c r="B31" s="347"/>
      <c r="C31" s="352"/>
      <c r="D31" s="352"/>
      <c r="E31" s="503" t="s">
        <v>380</v>
      </c>
      <c r="F31" s="506">
        <f>F27+11</f>
        <v>41040</v>
      </c>
      <c r="G31" s="506">
        <f>F31+18</f>
        <v>41058</v>
      </c>
      <c r="H31" s="506">
        <f>G31+2</f>
        <v>41060</v>
      </c>
      <c r="I31" s="506">
        <f>H31+3</f>
        <v>41063</v>
      </c>
      <c r="J31" s="506">
        <f>I31+2</f>
        <v>41065</v>
      </c>
      <c r="K31" s="506">
        <f>G31+4</f>
        <v>41062</v>
      </c>
      <c r="L31" s="506">
        <f>I31+3</f>
        <v>41066</v>
      </c>
      <c r="M31" s="506">
        <f>F31+25</f>
        <v>41065</v>
      </c>
      <c r="N31" s="506">
        <f>F31+20</f>
        <v>41060</v>
      </c>
      <c r="O31" s="33"/>
    </row>
    <row r="32" spans="1:15" s="58" customFormat="1" ht="13.5" customHeight="1">
      <c r="A32" s="357" t="str">
        <f>'NE-AEC8'!A30</f>
        <v>SIMA SAPPHIRE</v>
      </c>
      <c r="B32" s="368">
        <f>'NE-AEC8'!B30</f>
        <v>414</v>
      </c>
      <c r="C32" s="358">
        <f>'NE-AEC8'!C30</f>
        <v>41028</v>
      </c>
      <c r="D32" s="358">
        <f>'NE-AEC8'!D30</f>
        <v>41031</v>
      </c>
      <c r="E32" s="504"/>
      <c r="F32" s="507"/>
      <c r="G32" s="507"/>
      <c r="H32" s="507"/>
      <c r="I32" s="507"/>
      <c r="J32" s="507"/>
      <c r="K32" s="507"/>
      <c r="L32" s="507"/>
      <c r="M32" s="507"/>
      <c r="N32" s="507"/>
      <c r="O32" s="33"/>
    </row>
    <row r="33" spans="1:15" s="58" customFormat="1" ht="13.5" customHeight="1">
      <c r="A33" s="357" t="str">
        <f>'NE-AEC8'!A33</f>
        <v>CAPE FRIO</v>
      </c>
      <c r="B33" s="367">
        <f>'NE-AEC8'!B33</f>
        <v>54</v>
      </c>
      <c r="C33" s="358">
        <f>'NE-AEC8'!C33</f>
        <v>41033</v>
      </c>
      <c r="D33" s="358">
        <f>'NE-AEC8'!D33</f>
        <v>41036</v>
      </c>
      <c r="E33" s="504"/>
      <c r="F33" s="507"/>
      <c r="G33" s="507"/>
      <c r="H33" s="507"/>
      <c r="I33" s="507"/>
      <c r="J33" s="507"/>
      <c r="K33" s="507"/>
      <c r="L33" s="507"/>
      <c r="M33" s="507"/>
      <c r="N33" s="507"/>
      <c r="O33" s="33"/>
    </row>
    <row r="34" spans="1:15" s="58" customFormat="1" ht="13.5" customHeight="1">
      <c r="A34" s="344" t="s">
        <v>19</v>
      </c>
      <c r="B34" s="348" t="s">
        <v>19</v>
      </c>
      <c r="C34" s="353" t="s">
        <v>19</v>
      </c>
      <c r="D34" s="353" t="s">
        <v>19</v>
      </c>
      <c r="E34" s="505"/>
      <c r="F34" s="508"/>
      <c r="G34" s="508"/>
      <c r="H34" s="508"/>
      <c r="I34" s="508"/>
      <c r="J34" s="508"/>
      <c r="K34" s="508"/>
      <c r="L34" s="508"/>
      <c r="M34" s="508"/>
      <c r="N34" s="508"/>
      <c r="O34" s="33"/>
    </row>
    <row r="35" spans="1:15" s="58" customFormat="1" ht="13.5" customHeight="1">
      <c r="A35" s="438"/>
      <c r="B35" s="347"/>
      <c r="C35" s="352"/>
      <c r="D35" s="352"/>
      <c r="E35" s="503" t="s">
        <v>429</v>
      </c>
      <c r="F35" s="506">
        <f>F31+7</f>
        <v>41047</v>
      </c>
      <c r="G35" s="506">
        <f>F35+17</f>
        <v>41064</v>
      </c>
      <c r="H35" s="506">
        <f>G35+2</f>
        <v>41066</v>
      </c>
      <c r="I35" s="506">
        <f>H35+3</f>
        <v>41069</v>
      </c>
      <c r="J35" s="506">
        <f>I35+2</f>
        <v>41071</v>
      </c>
      <c r="K35" s="506">
        <f>G35+4</f>
        <v>41068</v>
      </c>
      <c r="L35" s="506">
        <f>I35+3</f>
        <v>41072</v>
      </c>
      <c r="M35" s="506">
        <f t="shared" ref="M35" si="17">F35+24</f>
        <v>41071</v>
      </c>
      <c r="N35" s="506">
        <f>F35+26</f>
        <v>41073</v>
      </c>
      <c r="O35" s="33"/>
    </row>
    <row r="36" spans="1:15" s="58" customFormat="1" ht="13.5" customHeight="1">
      <c r="A36" s="357" t="str">
        <f>'NE-AEC8'!A34</f>
        <v>SIMA SAPPHIRE</v>
      </c>
      <c r="B36" s="368">
        <f>'NE-AEC8'!B34</f>
        <v>415</v>
      </c>
      <c r="C36" s="358">
        <f>'NE-AEC8'!C34</f>
        <v>41035</v>
      </c>
      <c r="D36" s="358">
        <f>'NE-AEC8'!D34</f>
        <v>41038</v>
      </c>
      <c r="E36" s="504"/>
      <c r="F36" s="507"/>
      <c r="G36" s="507"/>
      <c r="H36" s="507"/>
      <c r="I36" s="507"/>
      <c r="J36" s="507"/>
      <c r="K36" s="507"/>
      <c r="L36" s="507"/>
      <c r="M36" s="507"/>
      <c r="N36" s="507"/>
      <c r="O36" s="33"/>
    </row>
    <row r="37" spans="1:15" s="58" customFormat="1" ht="13.5" customHeight="1">
      <c r="A37" s="357" t="str">
        <f>'NE-AEC8'!A37</f>
        <v>PAC ANTLIA</v>
      </c>
      <c r="B37" s="369">
        <f>'NE-AEC8'!B37</f>
        <v>62</v>
      </c>
      <c r="C37" s="358">
        <f>'NE-AEC8'!C37</f>
        <v>41040</v>
      </c>
      <c r="D37" s="358">
        <f>'NE-AEC8'!D37</f>
        <v>41043</v>
      </c>
      <c r="E37" s="504"/>
      <c r="F37" s="507"/>
      <c r="G37" s="507"/>
      <c r="H37" s="507"/>
      <c r="I37" s="507"/>
      <c r="J37" s="507"/>
      <c r="K37" s="507"/>
      <c r="L37" s="507"/>
      <c r="M37" s="507"/>
      <c r="N37" s="507"/>
      <c r="O37" s="33"/>
    </row>
    <row r="38" spans="1:15" s="58" customFormat="1" ht="13.5" customHeight="1">
      <c r="A38" s="439" t="s">
        <v>19</v>
      </c>
      <c r="B38" s="348" t="s">
        <v>19</v>
      </c>
      <c r="C38" s="353" t="s">
        <v>19</v>
      </c>
      <c r="D38" s="353" t="s">
        <v>19</v>
      </c>
      <c r="E38" s="505"/>
      <c r="F38" s="508"/>
      <c r="G38" s="508"/>
      <c r="H38" s="508"/>
      <c r="I38" s="508"/>
      <c r="J38" s="508"/>
      <c r="K38" s="508"/>
      <c r="L38" s="508"/>
      <c r="M38" s="508"/>
      <c r="N38" s="508"/>
      <c r="O38" s="33"/>
    </row>
    <row r="39" spans="1:15" s="58" customFormat="1" ht="13.5" customHeight="1">
      <c r="A39" s="438"/>
      <c r="B39" s="347"/>
      <c r="C39" s="352"/>
      <c r="D39" s="352"/>
      <c r="E39" s="503" t="s">
        <v>430</v>
      </c>
      <c r="F39" s="506">
        <f>F35+6</f>
        <v>41053</v>
      </c>
      <c r="G39" s="506">
        <f>F39+18</f>
        <v>41071</v>
      </c>
      <c r="H39" s="506">
        <f>G39+1</f>
        <v>41072</v>
      </c>
      <c r="I39" s="506">
        <f>H39+3</f>
        <v>41075</v>
      </c>
      <c r="J39" s="506">
        <f>I39+2</f>
        <v>41077</v>
      </c>
      <c r="K39" s="506">
        <f>G39+4</f>
        <v>41075</v>
      </c>
      <c r="L39" s="506">
        <f>I39+3</f>
        <v>41078</v>
      </c>
      <c r="M39" s="506">
        <f>F39+26</f>
        <v>41079</v>
      </c>
      <c r="N39" s="506">
        <f>F39+38</f>
        <v>41091</v>
      </c>
      <c r="O39" s="33"/>
    </row>
    <row r="40" spans="1:15" s="58" customFormat="1" ht="13.5" customHeight="1">
      <c r="A40" s="357" t="str">
        <f>'NE-AEC8'!A38</f>
        <v>SIMA SAPPHIRE</v>
      </c>
      <c r="B40" s="368">
        <f>'NE-AEC8'!B38</f>
        <v>416</v>
      </c>
      <c r="C40" s="358">
        <f>'NE-AEC8'!C38</f>
        <v>41042</v>
      </c>
      <c r="D40" s="358">
        <f>'NE-AEC8'!D38</f>
        <v>41045</v>
      </c>
      <c r="E40" s="504"/>
      <c r="F40" s="507"/>
      <c r="G40" s="507"/>
      <c r="H40" s="507"/>
      <c r="I40" s="507"/>
      <c r="J40" s="507"/>
      <c r="K40" s="507"/>
      <c r="L40" s="507"/>
      <c r="M40" s="507"/>
      <c r="N40" s="507"/>
      <c r="O40" s="33"/>
    </row>
    <row r="41" spans="1:15" s="58" customFormat="1" ht="13.5" customHeight="1">
      <c r="A41" s="357" t="str">
        <f>'NE-AEC8'!A41</f>
        <v>CAPE FRIO</v>
      </c>
      <c r="B41" s="367">
        <f>'NE-AEC8'!B41</f>
        <v>55</v>
      </c>
      <c r="C41" s="358">
        <f>'NE-AEC8'!C41</f>
        <v>41047</v>
      </c>
      <c r="D41" s="358">
        <f>'NE-AEC8'!D41</f>
        <v>41050</v>
      </c>
      <c r="E41" s="504"/>
      <c r="F41" s="507"/>
      <c r="G41" s="507"/>
      <c r="H41" s="507"/>
      <c r="I41" s="507"/>
      <c r="J41" s="507"/>
      <c r="K41" s="507"/>
      <c r="L41" s="507"/>
      <c r="M41" s="507"/>
      <c r="N41" s="507"/>
      <c r="O41" s="33"/>
    </row>
    <row r="42" spans="1:15" s="58" customFormat="1" ht="13.5" customHeight="1">
      <c r="A42" s="439" t="s">
        <v>19</v>
      </c>
      <c r="B42" s="348" t="s">
        <v>19</v>
      </c>
      <c r="C42" s="353" t="s">
        <v>19</v>
      </c>
      <c r="D42" s="353" t="s">
        <v>19</v>
      </c>
      <c r="E42" s="505"/>
      <c r="F42" s="508"/>
      <c r="G42" s="508"/>
      <c r="H42" s="508"/>
      <c r="I42" s="508"/>
      <c r="J42" s="508"/>
      <c r="K42" s="508"/>
      <c r="L42" s="508"/>
      <c r="M42" s="508"/>
      <c r="N42" s="508"/>
      <c r="O42" s="33"/>
    </row>
    <row r="43" spans="1:15" s="58" customFormat="1" ht="13.5" customHeight="1">
      <c r="A43" s="438"/>
      <c r="B43" s="347"/>
      <c r="C43" s="352"/>
      <c r="D43" s="352"/>
      <c r="E43" s="503" t="s">
        <v>431</v>
      </c>
      <c r="F43" s="506">
        <f>F39+5</f>
        <v>41058</v>
      </c>
      <c r="G43" s="506">
        <f>F43+17</f>
        <v>41075</v>
      </c>
      <c r="H43" s="506">
        <f>G43+2</f>
        <v>41077</v>
      </c>
      <c r="I43" s="506">
        <f>H43+3</f>
        <v>41080</v>
      </c>
      <c r="J43" s="506">
        <f>I43+2</f>
        <v>41082</v>
      </c>
      <c r="K43" s="506">
        <f>G43+4</f>
        <v>41079</v>
      </c>
      <c r="L43" s="506">
        <f>I43+3</f>
        <v>41083</v>
      </c>
      <c r="M43" s="506">
        <f>F43+21</f>
        <v>41079</v>
      </c>
      <c r="N43" s="506">
        <f>F43+32</f>
        <v>41090</v>
      </c>
      <c r="O43" s="33"/>
    </row>
    <row r="44" spans="1:15" s="58" customFormat="1" ht="13.5" customHeight="1">
      <c r="A44" s="357" t="str">
        <f>'NE-AEC8'!A42</f>
        <v>SIMA SAPPHIRE</v>
      </c>
      <c r="B44" s="368">
        <f>'NE-AEC8'!B42</f>
        <v>417</v>
      </c>
      <c r="C44" s="358">
        <f>'NE-AEC8'!C42</f>
        <v>41049</v>
      </c>
      <c r="D44" s="358">
        <f>'NE-AEC8'!D42</f>
        <v>41052</v>
      </c>
      <c r="E44" s="504"/>
      <c r="F44" s="507"/>
      <c r="G44" s="507"/>
      <c r="H44" s="507"/>
      <c r="I44" s="507"/>
      <c r="J44" s="507"/>
      <c r="K44" s="507"/>
      <c r="L44" s="507"/>
      <c r="M44" s="507"/>
      <c r="N44" s="507"/>
      <c r="O44" s="33"/>
    </row>
    <row r="45" spans="1:15" s="58" customFormat="1" ht="13.5" customHeight="1">
      <c r="A45" s="357" t="str">
        <f>'NE-AEC8'!A45</f>
        <v>GALLANT WAVE</v>
      </c>
      <c r="B45" s="369">
        <f>'NE-AEC8'!B45</f>
        <v>64</v>
      </c>
      <c r="C45" s="358">
        <f>'NE-AEC8'!C45</f>
        <v>41053</v>
      </c>
      <c r="D45" s="358">
        <f>'NE-AEC8'!D45</f>
        <v>41056</v>
      </c>
      <c r="E45" s="504"/>
      <c r="F45" s="507"/>
      <c r="G45" s="507"/>
      <c r="H45" s="507"/>
      <c r="I45" s="507"/>
      <c r="J45" s="507"/>
      <c r="K45" s="507"/>
      <c r="L45" s="507"/>
      <c r="M45" s="507"/>
      <c r="N45" s="507"/>
      <c r="O45" s="33"/>
    </row>
    <row r="46" spans="1:15" s="58" customFormat="1" ht="13.5" customHeight="1">
      <c r="A46" s="439" t="s">
        <v>19</v>
      </c>
      <c r="B46" s="348" t="s">
        <v>19</v>
      </c>
      <c r="C46" s="353" t="s">
        <v>19</v>
      </c>
      <c r="D46" s="353" t="s">
        <v>19</v>
      </c>
      <c r="E46" s="505"/>
      <c r="F46" s="508"/>
      <c r="G46" s="508"/>
      <c r="H46" s="508"/>
      <c r="I46" s="508"/>
      <c r="J46" s="508"/>
      <c r="K46" s="508"/>
      <c r="L46" s="508"/>
      <c r="M46" s="508"/>
      <c r="N46" s="508"/>
      <c r="O46" s="33"/>
    </row>
    <row r="47" spans="1:15" s="58" customFormat="1" ht="13.5" customHeight="1">
      <c r="A47" s="468"/>
      <c r="B47" s="347"/>
      <c r="C47" s="352"/>
      <c r="D47" s="352"/>
      <c r="E47" s="503" t="s">
        <v>450</v>
      </c>
      <c r="F47" s="506">
        <f>F43+9</f>
        <v>41067</v>
      </c>
      <c r="G47" s="506">
        <f>F47+18</f>
        <v>41085</v>
      </c>
      <c r="H47" s="506">
        <f>G47+2</f>
        <v>41087</v>
      </c>
      <c r="I47" s="506">
        <f>H47+2</f>
        <v>41089</v>
      </c>
      <c r="J47" s="506">
        <f>I47+2</f>
        <v>41091</v>
      </c>
      <c r="K47" s="506">
        <f>G47+4</f>
        <v>41089</v>
      </c>
      <c r="L47" s="506">
        <f>I47+4</f>
        <v>41093</v>
      </c>
      <c r="M47" s="506">
        <f>F47+21</f>
        <v>41088</v>
      </c>
      <c r="N47" s="506">
        <f>F47+38</f>
        <v>41105</v>
      </c>
      <c r="O47" s="33"/>
    </row>
    <row r="48" spans="1:15" s="58" customFormat="1" ht="13.5" customHeight="1">
      <c r="A48" s="357" t="str">
        <f>'NE-AEC8'!A46</f>
        <v>SIMA SAPPHIRE</v>
      </c>
      <c r="B48" s="368">
        <f>'NE-AEC8'!B46</f>
        <v>418</v>
      </c>
      <c r="C48" s="358">
        <f>'NE-AEC8'!C46</f>
        <v>41056</v>
      </c>
      <c r="D48" s="358">
        <f>'NE-AEC8'!D46</f>
        <v>41059</v>
      </c>
      <c r="E48" s="504"/>
      <c r="F48" s="507"/>
      <c r="G48" s="507"/>
      <c r="H48" s="507"/>
      <c r="I48" s="507"/>
      <c r="J48" s="507"/>
      <c r="K48" s="507"/>
      <c r="L48" s="507"/>
      <c r="M48" s="507"/>
      <c r="N48" s="507"/>
      <c r="O48" s="33"/>
    </row>
    <row r="49" spans="1:15" s="58" customFormat="1" ht="13.5" customHeight="1">
      <c r="A49" s="357" t="str">
        <f>'NE-AEC8'!A49</f>
        <v>CAPE FRIO</v>
      </c>
      <c r="B49" s="367">
        <f>'NE-AEC8'!B49</f>
        <v>56</v>
      </c>
      <c r="C49" s="358">
        <f>'NE-AEC8'!C49</f>
        <v>41061</v>
      </c>
      <c r="D49" s="358">
        <f>'NE-AEC8'!D49</f>
        <v>41064</v>
      </c>
      <c r="E49" s="504"/>
      <c r="F49" s="507"/>
      <c r="G49" s="507"/>
      <c r="H49" s="507"/>
      <c r="I49" s="507"/>
      <c r="J49" s="507"/>
      <c r="K49" s="507"/>
      <c r="L49" s="507"/>
      <c r="M49" s="507"/>
      <c r="N49" s="507"/>
      <c r="O49" s="33"/>
    </row>
    <row r="50" spans="1:15" s="58" customFormat="1" ht="13.5" customHeight="1">
      <c r="A50" s="469" t="s">
        <v>19</v>
      </c>
      <c r="B50" s="348" t="s">
        <v>19</v>
      </c>
      <c r="C50" s="353" t="s">
        <v>19</v>
      </c>
      <c r="D50" s="353" t="s">
        <v>19</v>
      </c>
      <c r="E50" s="505"/>
      <c r="F50" s="508"/>
      <c r="G50" s="508"/>
      <c r="H50" s="508"/>
      <c r="I50" s="508"/>
      <c r="J50" s="508"/>
      <c r="K50" s="508"/>
      <c r="L50" s="508"/>
      <c r="M50" s="508"/>
      <c r="N50" s="508"/>
      <c r="O50" s="33"/>
    </row>
    <row r="51" spans="1:15" s="58" customFormat="1" ht="13.5" customHeight="1">
      <c r="A51" s="468"/>
      <c r="B51" s="347"/>
      <c r="C51" s="352"/>
      <c r="D51" s="352"/>
      <c r="E51" s="503" t="s">
        <v>451</v>
      </c>
      <c r="F51" s="506">
        <f>F47+7</f>
        <v>41074</v>
      </c>
      <c r="G51" s="506">
        <f>F51+17</f>
        <v>41091</v>
      </c>
      <c r="H51" s="506">
        <f>G51+2</f>
        <v>41093</v>
      </c>
      <c r="I51" s="506">
        <f>H51+3</f>
        <v>41096</v>
      </c>
      <c r="J51" s="506">
        <f>I51+2</f>
        <v>41098</v>
      </c>
      <c r="K51" s="506">
        <f>G51+4</f>
        <v>41095</v>
      </c>
      <c r="L51" s="506">
        <f>I51+3</f>
        <v>41099</v>
      </c>
      <c r="M51" s="506">
        <f>F51+26</f>
        <v>41100</v>
      </c>
      <c r="N51" s="506">
        <f>F51+32</f>
        <v>41106</v>
      </c>
      <c r="O51" s="33"/>
    </row>
    <row r="52" spans="1:15" s="58" customFormat="1" ht="13.5" customHeight="1">
      <c r="A52" s="357" t="str">
        <f>'NE-AEC8'!A50</f>
        <v>SIMA SAPPHIRE</v>
      </c>
      <c r="B52" s="368">
        <f>'NE-AEC8'!B50</f>
        <v>419</v>
      </c>
      <c r="C52" s="358">
        <f>'NE-AEC8'!C50</f>
        <v>41063</v>
      </c>
      <c r="D52" s="358">
        <f>'NE-AEC8'!D50</f>
        <v>41066</v>
      </c>
      <c r="E52" s="504"/>
      <c r="F52" s="507"/>
      <c r="G52" s="507"/>
      <c r="H52" s="507"/>
      <c r="I52" s="507"/>
      <c r="J52" s="507"/>
      <c r="K52" s="507"/>
      <c r="L52" s="507"/>
      <c r="M52" s="507"/>
      <c r="N52" s="507"/>
      <c r="O52" s="33"/>
    </row>
    <row r="53" spans="1:15" s="58" customFormat="1" ht="13.5" customHeight="1">
      <c r="A53" s="357" t="str">
        <f>'NE-AEC8'!A53</f>
        <v>PAC ANTLIA</v>
      </c>
      <c r="B53" s="369">
        <f>'NE-AEC8'!B53</f>
        <v>65</v>
      </c>
      <c r="C53" s="358">
        <f>'NE-AEC8'!C53</f>
        <v>41068</v>
      </c>
      <c r="D53" s="358">
        <f>'NE-AEC8'!D53</f>
        <v>41071</v>
      </c>
      <c r="E53" s="504"/>
      <c r="F53" s="507"/>
      <c r="G53" s="507"/>
      <c r="H53" s="507"/>
      <c r="I53" s="507"/>
      <c r="J53" s="507"/>
      <c r="K53" s="507"/>
      <c r="L53" s="507"/>
      <c r="M53" s="507"/>
      <c r="N53" s="507"/>
      <c r="O53" s="33"/>
    </row>
    <row r="54" spans="1:15" s="58" customFormat="1" ht="13.5" customHeight="1">
      <c r="A54" s="469" t="s">
        <v>19</v>
      </c>
      <c r="B54" s="348" t="s">
        <v>19</v>
      </c>
      <c r="C54" s="353" t="s">
        <v>19</v>
      </c>
      <c r="D54" s="353" t="s">
        <v>19</v>
      </c>
      <c r="E54" s="505"/>
      <c r="F54" s="508"/>
      <c r="G54" s="508"/>
      <c r="H54" s="508"/>
      <c r="I54" s="508"/>
      <c r="J54" s="508"/>
      <c r="K54" s="508"/>
      <c r="L54" s="508"/>
      <c r="M54" s="508"/>
      <c r="N54" s="508"/>
      <c r="O54" s="33"/>
    </row>
    <row r="55" spans="1:15" s="58" customFormat="1" ht="13.5" customHeight="1">
      <c r="A55" s="477"/>
      <c r="B55" s="347"/>
      <c r="C55" s="352"/>
      <c r="D55" s="352"/>
      <c r="E55" s="503" t="s">
        <v>485</v>
      </c>
      <c r="F55" s="506">
        <f>F51+5</f>
        <v>41079</v>
      </c>
      <c r="G55" s="506">
        <f>F55+17</f>
        <v>41096</v>
      </c>
      <c r="H55" s="506">
        <f>G55+2</f>
        <v>41098</v>
      </c>
      <c r="I55" s="506">
        <f>H55+3</f>
        <v>41101</v>
      </c>
      <c r="J55" s="506">
        <f>I55+2</f>
        <v>41103</v>
      </c>
      <c r="K55" s="506">
        <f>G55+4</f>
        <v>41100</v>
      </c>
      <c r="L55" s="506">
        <f>I55+3</f>
        <v>41104</v>
      </c>
      <c r="M55" s="506">
        <f t="shared" ref="M55" si="18">F55+21</f>
        <v>41100</v>
      </c>
      <c r="N55" s="506">
        <f>F55+38</f>
        <v>41117</v>
      </c>
      <c r="O55" s="33"/>
    </row>
    <row r="56" spans="1:15" s="58" customFormat="1" ht="13.5" customHeight="1">
      <c r="A56" s="357" t="str">
        <f>'NE-AEC8'!A54</f>
        <v>SIMA SAPPHIRE</v>
      </c>
      <c r="B56" s="368">
        <f>'NE-AEC8'!B54</f>
        <v>420</v>
      </c>
      <c r="C56" s="358">
        <f>'NE-AEC8'!C54</f>
        <v>41070</v>
      </c>
      <c r="D56" s="358">
        <f>'NE-AEC8'!D54</f>
        <v>41073</v>
      </c>
      <c r="E56" s="504"/>
      <c r="F56" s="507"/>
      <c r="G56" s="507"/>
      <c r="H56" s="507"/>
      <c r="I56" s="507"/>
      <c r="J56" s="507"/>
      <c r="K56" s="507"/>
      <c r="L56" s="507"/>
      <c r="M56" s="507"/>
      <c r="N56" s="507"/>
      <c r="O56" s="33"/>
    </row>
    <row r="57" spans="1:15" s="58" customFormat="1" ht="13.5" customHeight="1">
      <c r="A57" s="357" t="str">
        <f>'NE-AEC8'!A57</f>
        <v>CAPE FRIO</v>
      </c>
      <c r="B57" s="367">
        <f>'NE-AEC8'!B57</f>
        <v>57</v>
      </c>
      <c r="C57" s="358">
        <f>'NE-AEC8'!C57</f>
        <v>41075</v>
      </c>
      <c r="D57" s="358">
        <f>'NE-AEC8'!D57</f>
        <v>41078</v>
      </c>
      <c r="E57" s="504"/>
      <c r="F57" s="507"/>
      <c r="G57" s="507"/>
      <c r="H57" s="507"/>
      <c r="I57" s="507"/>
      <c r="J57" s="507"/>
      <c r="K57" s="507"/>
      <c r="L57" s="507"/>
      <c r="M57" s="507"/>
      <c r="N57" s="507"/>
      <c r="O57" s="33"/>
    </row>
    <row r="58" spans="1:15" s="58" customFormat="1" ht="13.5" customHeight="1">
      <c r="A58" s="478" t="s">
        <v>19</v>
      </c>
      <c r="B58" s="348" t="s">
        <v>19</v>
      </c>
      <c r="C58" s="353" t="s">
        <v>19</v>
      </c>
      <c r="D58" s="353" t="s">
        <v>19</v>
      </c>
      <c r="E58" s="505"/>
      <c r="F58" s="508"/>
      <c r="G58" s="508"/>
      <c r="H58" s="508"/>
      <c r="I58" s="508"/>
      <c r="J58" s="508"/>
      <c r="K58" s="508"/>
      <c r="L58" s="508"/>
      <c r="M58" s="508"/>
      <c r="N58" s="508"/>
      <c r="O58" s="33"/>
    </row>
    <row r="59" spans="1:15" s="58" customFormat="1" ht="13.5" customHeight="1">
      <c r="A59" s="477"/>
      <c r="B59" s="347"/>
      <c r="C59" s="352"/>
      <c r="D59" s="352"/>
      <c r="E59" s="503" t="s">
        <v>486</v>
      </c>
      <c r="F59" s="506">
        <f>F55+7</f>
        <v>41086</v>
      </c>
      <c r="G59" s="506">
        <f>F59+17</f>
        <v>41103</v>
      </c>
      <c r="H59" s="506">
        <f>G59+2</f>
        <v>41105</v>
      </c>
      <c r="I59" s="506">
        <f>H59+2</f>
        <v>41107</v>
      </c>
      <c r="J59" s="506">
        <f>I59+2</f>
        <v>41109</v>
      </c>
      <c r="K59" s="506">
        <f>G59+4</f>
        <v>41107</v>
      </c>
      <c r="L59" s="506">
        <f>I59+4</f>
        <v>41111</v>
      </c>
      <c r="M59" s="506">
        <f t="shared" ref="M59" si="19">F59+21</f>
        <v>41107</v>
      </c>
      <c r="N59" s="506">
        <f>F59+32</f>
        <v>41118</v>
      </c>
      <c r="O59" s="33"/>
    </row>
    <row r="60" spans="1:15" s="58" customFormat="1" ht="13.5" customHeight="1">
      <c r="A60" s="357" t="str">
        <f>'NE-AEC8'!A58</f>
        <v>SIMA SAPPHIRE</v>
      </c>
      <c r="B60" s="368">
        <f>'NE-AEC8'!B58</f>
        <v>421</v>
      </c>
      <c r="C60" s="358">
        <f>'NE-AEC8'!C58</f>
        <v>41077</v>
      </c>
      <c r="D60" s="358">
        <f>'NE-AEC8'!D58</f>
        <v>41080</v>
      </c>
      <c r="E60" s="504"/>
      <c r="F60" s="507"/>
      <c r="G60" s="507"/>
      <c r="H60" s="507"/>
      <c r="I60" s="507"/>
      <c r="J60" s="507"/>
      <c r="K60" s="507"/>
      <c r="L60" s="507"/>
      <c r="M60" s="507"/>
      <c r="N60" s="507"/>
      <c r="O60" s="33"/>
    </row>
    <row r="61" spans="1:15" s="58" customFormat="1" ht="13.5" customHeight="1">
      <c r="A61" s="357" t="str">
        <f>'NE-AEC8'!A61</f>
        <v>PAC ANTLIA</v>
      </c>
      <c r="B61" s="369">
        <f>'NE-AEC8'!B61</f>
        <v>66</v>
      </c>
      <c r="C61" s="358">
        <f>'NE-AEC8'!C61</f>
        <v>41082</v>
      </c>
      <c r="D61" s="358">
        <f>'NE-AEC8'!D61</f>
        <v>41085</v>
      </c>
      <c r="E61" s="504"/>
      <c r="F61" s="507"/>
      <c r="G61" s="507"/>
      <c r="H61" s="507"/>
      <c r="I61" s="507"/>
      <c r="J61" s="507"/>
      <c r="K61" s="507"/>
      <c r="L61" s="507"/>
      <c r="M61" s="507"/>
      <c r="N61" s="507"/>
      <c r="O61" s="33"/>
    </row>
    <row r="62" spans="1:15" s="58" customFormat="1" ht="13.5" customHeight="1">
      <c r="A62" s="478" t="s">
        <v>19</v>
      </c>
      <c r="B62" s="348" t="s">
        <v>19</v>
      </c>
      <c r="C62" s="353" t="s">
        <v>19</v>
      </c>
      <c r="D62" s="353" t="s">
        <v>19</v>
      </c>
      <c r="E62" s="505"/>
      <c r="F62" s="508"/>
      <c r="G62" s="508"/>
      <c r="H62" s="508"/>
      <c r="I62" s="508"/>
      <c r="J62" s="508"/>
      <c r="K62" s="508"/>
      <c r="L62" s="508"/>
      <c r="M62" s="508"/>
      <c r="N62" s="508"/>
      <c r="O62" s="33"/>
    </row>
    <row r="63" spans="1:15" s="58" customFormat="1" ht="13.5" customHeight="1">
      <c r="A63" s="477"/>
      <c r="B63" s="347"/>
      <c r="C63" s="352"/>
      <c r="D63" s="352"/>
      <c r="E63" s="503" t="s">
        <v>487</v>
      </c>
      <c r="F63" s="506">
        <f>F59+5</f>
        <v>41091</v>
      </c>
      <c r="G63" s="506">
        <f>F63+17</f>
        <v>41108</v>
      </c>
      <c r="H63" s="506">
        <f>G63+2</f>
        <v>41110</v>
      </c>
      <c r="I63" s="506">
        <f>H63+3</f>
        <v>41113</v>
      </c>
      <c r="J63" s="506">
        <f>I63+2</f>
        <v>41115</v>
      </c>
      <c r="K63" s="506">
        <f>G63+4</f>
        <v>41112</v>
      </c>
      <c r="L63" s="506">
        <f>I63+3</f>
        <v>41116</v>
      </c>
      <c r="M63" s="506">
        <f>F63+23</f>
        <v>41114</v>
      </c>
      <c r="N63" s="506">
        <f>F63+38</f>
        <v>41129</v>
      </c>
      <c r="O63" s="33"/>
    </row>
    <row r="64" spans="1:15" s="58" customFormat="1" ht="13.5" customHeight="1">
      <c r="A64" s="357" t="str">
        <f>'NE-AEC8'!A62</f>
        <v>SIMA SAPPHIRE</v>
      </c>
      <c r="B64" s="368">
        <f>'NE-AEC8'!B62</f>
        <v>422</v>
      </c>
      <c r="C64" s="358">
        <f>'NE-AEC8'!C62</f>
        <v>41084</v>
      </c>
      <c r="D64" s="358">
        <f>'NE-AEC8'!D62</f>
        <v>41087</v>
      </c>
      <c r="E64" s="504"/>
      <c r="F64" s="507"/>
      <c r="G64" s="507"/>
      <c r="H64" s="507"/>
      <c r="I64" s="507"/>
      <c r="J64" s="507"/>
      <c r="K64" s="507"/>
      <c r="L64" s="507"/>
      <c r="M64" s="507"/>
      <c r="N64" s="507"/>
      <c r="O64" s="33"/>
    </row>
    <row r="65" spans="1:15" s="58" customFormat="1" ht="13.5" customHeight="1">
      <c r="A65" s="357" t="str">
        <f>'NE-AEC8'!A65</f>
        <v>CAPE FRIO</v>
      </c>
      <c r="B65" s="367">
        <f>'NE-AEC8'!B65</f>
        <v>58</v>
      </c>
      <c r="C65" s="358">
        <f>'NE-AEC8'!C65</f>
        <v>41089</v>
      </c>
      <c r="D65" s="358">
        <f>'NE-AEC8'!D65</f>
        <v>41092</v>
      </c>
      <c r="E65" s="504"/>
      <c r="F65" s="507"/>
      <c r="G65" s="507"/>
      <c r="H65" s="507"/>
      <c r="I65" s="507"/>
      <c r="J65" s="507"/>
      <c r="K65" s="507"/>
      <c r="L65" s="507"/>
      <c r="M65" s="507"/>
      <c r="N65" s="507"/>
      <c r="O65" s="33"/>
    </row>
    <row r="66" spans="1:15" s="58" customFormat="1" ht="13.5" customHeight="1">
      <c r="A66" s="478" t="s">
        <v>19</v>
      </c>
      <c r="B66" s="348" t="s">
        <v>19</v>
      </c>
      <c r="C66" s="353" t="s">
        <v>19</v>
      </c>
      <c r="D66" s="353" t="s">
        <v>19</v>
      </c>
      <c r="E66" s="505"/>
      <c r="F66" s="508"/>
      <c r="G66" s="508"/>
      <c r="H66" s="508"/>
      <c r="I66" s="508"/>
      <c r="J66" s="508"/>
      <c r="K66" s="508"/>
      <c r="L66" s="508"/>
      <c r="M66" s="508"/>
      <c r="N66" s="508"/>
      <c r="O66" s="33"/>
    </row>
    <row r="67" spans="1:15" s="58" customFormat="1" ht="13.5" customHeight="1">
      <c r="A67" s="477"/>
      <c r="B67" s="347"/>
      <c r="C67" s="352"/>
      <c r="D67" s="352"/>
      <c r="E67" s="503" t="s">
        <v>488</v>
      </c>
      <c r="F67" s="506">
        <f>F63+7</f>
        <v>41098</v>
      </c>
      <c r="G67" s="506">
        <f>F67+17</f>
        <v>41115</v>
      </c>
      <c r="H67" s="506">
        <f>G67+2</f>
        <v>41117</v>
      </c>
      <c r="I67" s="506">
        <f>H67+2</f>
        <v>41119</v>
      </c>
      <c r="J67" s="506">
        <f>I67+2</f>
        <v>41121</v>
      </c>
      <c r="K67" s="506">
        <f>G67+4</f>
        <v>41119</v>
      </c>
      <c r="L67" s="506">
        <f>I67+4</f>
        <v>41123</v>
      </c>
      <c r="M67" s="506">
        <f>F67+23</f>
        <v>41121</v>
      </c>
      <c r="N67" s="506">
        <f>F67+32</f>
        <v>41130</v>
      </c>
      <c r="O67" s="33"/>
    </row>
    <row r="68" spans="1:15" s="58" customFormat="1" ht="13.5" customHeight="1">
      <c r="A68" s="357" t="str">
        <f>'NE-AEC8'!A66</f>
        <v>SIMA SAPPHIRE</v>
      </c>
      <c r="B68" s="368">
        <f>'NE-AEC8'!B66</f>
        <v>423</v>
      </c>
      <c r="C68" s="358">
        <f>'NE-AEC8'!C66</f>
        <v>41091</v>
      </c>
      <c r="D68" s="358">
        <f>'NE-AEC8'!D66</f>
        <v>41094</v>
      </c>
      <c r="E68" s="504"/>
      <c r="F68" s="507"/>
      <c r="G68" s="507"/>
      <c r="H68" s="507"/>
      <c r="I68" s="507"/>
      <c r="J68" s="507"/>
      <c r="K68" s="507"/>
      <c r="L68" s="507"/>
      <c r="M68" s="507"/>
      <c r="N68" s="507"/>
      <c r="O68" s="33"/>
    </row>
    <row r="69" spans="1:15" s="58" customFormat="1" ht="13.5" customHeight="1">
      <c r="A69" s="357" t="str">
        <f>'NE-AEC8'!A69</f>
        <v>PAC ANTLIA</v>
      </c>
      <c r="B69" s="369">
        <f>'NE-AEC8'!B69</f>
        <v>67</v>
      </c>
      <c r="C69" s="358">
        <f>'NE-AEC8'!C69</f>
        <v>41096</v>
      </c>
      <c r="D69" s="358">
        <f>'NE-AEC8'!D69</f>
        <v>41099</v>
      </c>
      <c r="E69" s="504"/>
      <c r="F69" s="507"/>
      <c r="G69" s="507"/>
      <c r="H69" s="507"/>
      <c r="I69" s="507"/>
      <c r="J69" s="507"/>
      <c r="K69" s="507"/>
      <c r="L69" s="507"/>
      <c r="M69" s="507"/>
      <c r="N69" s="507"/>
      <c r="O69" s="33"/>
    </row>
    <row r="70" spans="1:15" s="58" customFormat="1" ht="13.5" customHeight="1">
      <c r="A70" s="478" t="s">
        <v>19</v>
      </c>
      <c r="B70" s="348" t="s">
        <v>19</v>
      </c>
      <c r="C70" s="353" t="s">
        <v>19</v>
      </c>
      <c r="D70" s="353" t="s">
        <v>19</v>
      </c>
      <c r="E70" s="505"/>
      <c r="F70" s="508"/>
      <c r="G70" s="508"/>
      <c r="H70" s="508"/>
      <c r="I70" s="508"/>
      <c r="J70" s="508"/>
      <c r="K70" s="508"/>
      <c r="L70" s="508"/>
      <c r="M70" s="508"/>
      <c r="N70" s="508"/>
      <c r="O70" s="33"/>
    </row>
    <row r="71" spans="1:15" customFormat="1">
      <c r="A71" s="285"/>
      <c r="E71" s="36"/>
      <c r="F71" s="35"/>
    </row>
    <row r="72" spans="1:15" customFormat="1">
      <c r="A72" s="594" t="s">
        <v>524</v>
      </c>
      <c r="B72" s="595"/>
      <c r="C72" s="596"/>
      <c r="D72" s="596"/>
      <c r="E72" s="596"/>
      <c r="F72" s="597"/>
      <c r="G72" s="598"/>
      <c r="H72" s="599" t="s">
        <v>114</v>
      </c>
      <c r="I72" s="600"/>
      <c r="J72" s="207"/>
      <c r="K72" s="207"/>
    </row>
    <row r="73" spans="1:15" customFormat="1">
      <c r="A73" s="601" t="s">
        <v>525</v>
      </c>
      <c r="B73" s="602"/>
      <c r="C73" s="596"/>
      <c r="D73" s="596"/>
      <c r="E73" s="596"/>
      <c r="F73" s="597"/>
      <c r="G73" s="598"/>
      <c r="H73" s="603"/>
      <c r="I73" s="604" t="s">
        <v>526</v>
      </c>
      <c r="J73" s="207"/>
      <c r="K73" s="604" t="s">
        <v>527</v>
      </c>
    </row>
    <row r="74" spans="1:15" customFormat="1">
      <c r="A74" s="605" t="s">
        <v>528</v>
      </c>
      <c r="B74" s="602"/>
      <c r="C74" s="596"/>
      <c r="D74" s="596"/>
      <c r="E74" s="596"/>
      <c r="F74" s="597"/>
      <c r="G74" s="598"/>
      <c r="H74" s="606"/>
      <c r="I74" s="604" t="s">
        <v>529</v>
      </c>
      <c r="J74" s="207"/>
      <c r="K74" s="604" t="s">
        <v>530</v>
      </c>
    </row>
    <row r="75" spans="1:15" customFormat="1" ht="12.75" customHeight="1">
      <c r="A75" s="607" t="s">
        <v>531</v>
      </c>
      <c r="B75" s="608"/>
      <c r="C75" s="596"/>
      <c r="D75" s="596"/>
      <c r="E75" s="596"/>
      <c r="F75" s="597"/>
      <c r="G75" s="598"/>
      <c r="H75" s="606"/>
      <c r="I75" s="604" t="s">
        <v>532</v>
      </c>
      <c r="J75" s="207"/>
      <c r="K75" s="604" t="s">
        <v>533</v>
      </c>
    </row>
    <row r="76" spans="1:15" customFormat="1">
      <c r="A76" s="607" t="s">
        <v>534</v>
      </c>
      <c r="B76" s="609"/>
      <c r="C76" s="596"/>
      <c r="D76" s="596"/>
      <c r="E76" s="596"/>
      <c r="F76" s="597"/>
      <c r="G76" s="596"/>
      <c r="H76" s="596"/>
      <c r="I76" s="596"/>
      <c r="J76" s="610"/>
      <c r="K76" s="207"/>
    </row>
    <row r="77" spans="1:15" customFormat="1">
      <c r="A77" s="37"/>
      <c r="E77" s="6"/>
      <c r="F77" s="40"/>
      <c r="G77" s="37"/>
    </row>
    <row r="78" spans="1:15" customFormat="1">
      <c r="A78" s="37"/>
    </row>
    <row r="79" spans="1:15">
      <c r="A79" s="37"/>
      <c r="B79"/>
      <c r="C79"/>
      <c r="D79"/>
      <c r="J79" s="6"/>
      <c r="K79" s="6"/>
      <c r="L79" s="6"/>
      <c r="M79" s="6"/>
      <c r="N79" s="6"/>
    </row>
    <row r="80" spans="1:15">
      <c r="A80" s="37"/>
      <c r="B80"/>
      <c r="C80"/>
      <c r="D80"/>
      <c r="J80" s="6"/>
      <c r="K80" s="6"/>
      <c r="L80" s="6"/>
      <c r="M80" s="6"/>
      <c r="N80" s="6"/>
    </row>
    <row r="81" spans="1:14">
      <c r="A81" s="37"/>
      <c r="B81" s="67"/>
      <c r="J81" s="6"/>
      <c r="K81" s="6"/>
      <c r="L81" s="6"/>
      <c r="M81" s="6"/>
      <c r="N81" s="6"/>
    </row>
  </sheetData>
  <mergeCells count="157">
    <mergeCell ref="M35:M38"/>
    <mergeCell ref="M39:M42"/>
    <mergeCell ref="M43:M46"/>
    <mergeCell ref="N10:N11"/>
    <mergeCell ref="N16:N18"/>
    <mergeCell ref="N19:N22"/>
    <mergeCell ref="N23:N26"/>
    <mergeCell ref="N27:N30"/>
    <mergeCell ref="N31:N34"/>
    <mergeCell ref="N35:N38"/>
    <mergeCell ref="N39:N42"/>
    <mergeCell ref="N43:N46"/>
    <mergeCell ref="M10:M11"/>
    <mergeCell ref="M16:M18"/>
    <mergeCell ref="M19:M22"/>
    <mergeCell ref="M27:M30"/>
    <mergeCell ref="G19:G22"/>
    <mergeCell ref="H19:H22"/>
    <mergeCell ref="I19:I22"/>
    <mergeCell ref="J19:J22"/>
    <mergeCell ref="K19:K22"/>
    <mergeCell ref="L19:L22"/>
    <mergeCell ref="F16:F18"/>
    <mergeCell ref="G16:G18"/>
    <mergeCell ref="M31:M34"/>
    <mergeCell ref="D2:K2"/>
    <mergeCell ref="E10:E11"/>
    <mergeCell ref="F10:F11"/>
    <mergeCell ref="G10:G11"/>
    <mergeCell ref="H10:H11"/>
    <mergeCell ref="I10:I11"/>
    <mergeCell ref="J10:J11"/>
    <mergeCell ref="K10:K11"/>
    <mergeCell ref="M23:M26"/>
    <mergeCell ref="G23:G26"/>
    <mergeCell ref="H23:H26"/>
    <mergeCell ref="I23:I26"/>
    <mergeCell ref="H16:H18"/>
    <mergeCell ref="I16:I18"/>
    <mergeCell ref="J16:J18"/>
    <mergeCell ref="K23:K26"/>
    <mergeCell ref="L23:L26"/>
    <mergeCell ref="J23:J26"/>
    <mergeCell ref="L10:L11"/>
    <mergeCell ref="D3:J3"/>
    <mergeCell ref="D4:J4"/>
    <mergeCell ref="K16:K18"/>
    <mergeCell ref="L16:L18"/>
    <mergeCell ref="F19:F22"/>
    <mergeCell ref="A16:A18"/>
    <mergeCell ref="B16:B18"/>
    <mergeCell ref="C16:C18"/>
    <mergeCell ref="D16:D18"/>
    <mergeCell ref="E19:E22"/>
    <mergeCell ref="E16:E18"/>
    <mergeCell ref="K27:K30"/>
    <mergeCell ref="L27:L30"/>
    <mergeCell ref="E31:E34"/>
    <mergeCell ref="F31:F34"/>
    <mergeCell ref="G31:G34"/>
    <mergeCell ref="H31:H34"/>
    <mergeCell ref="I31:I34"/>
    <mergeCell ref="J31:J34"/>
    <mergeCell ref="K31:K34"/>
    <mergeCell ref="L31:L34"/>
    <mergeCell ref="E27:E30"/>
    <mergeCell ref="F27:F30"/>
    <mergeCell ref="G27:G30"/>
    <mergeCell ref="H27:H30"/>
    <mergeCell ref="I27:I30"/>
    <mergeCell ref="J27:J30"/>
    <mergeCell ref="E23:E26"/>
    <mergeCell ref="F23:F26"/>
    <mergeCell ref="J43:J46"/>
    <mergeCell ref="K43:K46"/>
    <mergeCell ref="L43:L46"/>
    <mergeCell ref="E43:E46"/>
    <mergeCell ref="F43:F46"/>
    <mergeCell ref="G43:G46"/>
    <mergeCell ref="H43:H46"/>
    <mergeCell ref="I43:I46"/>
    <mergeCell ref="J35:J38"/>
    <mergeCell ref="K35:K38"/>
    <mergeCell ref="L35:L38"/>
    <mergeCell ref="E39:E42"/>
    <mergeCell ref="F39:F42"/>
    <mergeCell ref="G39:G42"/>
    <mergeCell ref="H39:H42"/>
    <mergeCell ref="I39:I42"/>
    <mergeCell ref="J39:J42"/>
    <mergeCell ref="K39:K42"/>
    <mergeCell ref="L39:L42"/>
    <mergeCell ref="E35:E38"/>
    <mergeCell ref="F35:F38"/>
    <mergeCell ref="G35:G38"/>
    <mergeCell ref="H35:H38"/>
    <mergeCell ref="I35:I38"/>
    <mergeCell ref="J47:J50"/>
    <mergeCell ref="K47:K50"/>
    <mergeCell ref="L47:L50"/>
    <mergeCell ref="M47:M50"/>
    <mergeCell ref="N47:N50"/>
    <mergeCell ref="E47:E50"/>
    <mergeCell ref="F47:F50"/>
    <mergeCell ref="G47:G50"/>
    <mergeCell ref="H47:H50"/>
    <mergeCell ref="I47:I50"/>
    <mergeCell ref="J51:J54"/>
    <mergeCell ref="K51:K54"/>
    <mergeCell ref="L51:L54"/>
    <mergeCell ref="M51:M54"/>
    <mergeCell ref="N51:N54"/>
    <mergeCell ref="E51:E54"/>
    <mergeCell ref="F51:F54"/>
    <mergeCell ref="G51:G54"/>
    <mergeCell ref="H51:H54"/>
    <mergeCell ref="I51:I54"/>
    <mergeCell ref="N55:N58"/>
    <mergeCell ref="E59:E62"/>
    <mergeCell ref="F59:F62"/>
    <mergeCell ref="G59:G62"/>
    <mergeCell ref="H59:H62"/>
    <mergeCell ref="I59:I62"/>
    <mergeCell ref="J59:J62"/>
    <mergeCell ref="K59:K62"/>
    <mergeCell ref="L59:L62"/>
    <mergeCell ref="M59:M62"/>
    <mergeCell ref="N59:N62"/>
    <mergeCell ref="E55:E58"/>
    <mergeCell ref="F55:F58"/>
    <mergeCell ref="G55:G58"/>
    <mergeCell ref="H55:H58"/>
    <mergeCell ref="I55:I58"/>
    <mergeCell ref="J55:J58"/>
    <mergeCell ref="K55:K58"/>
    <mergeCell ref="L55:L58"/>
    <mergeCell ref="M55:M58"/>
    <mergeCell ref="N63:N66"/>
    <mergeCell ref="E67:E70"/>
    <mergeCell ref="F67:F70"/>
    <mergeCell ref="G67:G70"/>
    <mergeCell ref="H67:H70"/>
    <mergeCell ref="I67:I70"/>
    <mergeCell ref="J67:J70"/>
    <mergeCell ref="K67:K70"/>
    <mergeCell ref="L67:L70"/>
    <mergeCell ref="M67:M70"/>
    <mergeCell ref="N67:N70"/>
    <mergeCell ref="E63:E66"/>
    <mergeCell ref="F63:F66"/>
    <mergeCell ref="G63:G66"/>
    <mergeCell ref="H63:H66"/>
    <mergeCell ref="I63:I66"/>
    <mergeCell ref="J63:J66"/>
    <mergeCell ref="K63:K66"/>
    <mergeCell ref="L63:L66"/>
    <mergeCell ref="M63:M66"/>
  </mergeCells>
  <dataValidations count="1">
    <dataValidation type="textLength" allowBlank="1" showInputMessage="1" showErrorMessage="1" error="Voy No. should contain 5 characters + &quot;/&quot; + leg (N/S)" sqref="B73">
      <formula1>7</formula1>
      <formula2>7</formula2>
    </dataValidation>
  </dataValidations>
  <pageMargins left="0.7" right="0.7" top="0.75" bottom="0.75" header="0.3" footer="0.3"/>
  <pageSetup paperSize="9" scale="74" orientation="landscape" r:id="rId1"/>
  <ignoredErrors>
    <ignoredError sqref="I13" 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0" tint="-0.34998626667073579"/>
    <pageSetUpPr fitToPage="1"/>
  </sheetPr>
  <dimension ref="A2:T80"/>
  <sheetViews>
    <sheetView showGridLines="0" workbookViewId="0">
      <selection activeCell="I33" sqref="I33:I36"/>
    </sheetView>
  </sheetViews>
  <sheetFormatPr defaultRowHeight="15"/>
  <cols>
    <col min="1" max="1" width="12.5703125" style="381" customWidth="1"/>
    <col min="2" max="2" width="7.85546875" style="171" customWidth="1"/>
    <col min="3" max="3" width="7.5703125" style="172" customWidth="1"/>
    <col min="4" max="4" width="8.5703125" style="172" hidden="1" customWidth="1"/>
    <col min="5" max="5" width="7.85546875" style="172" customWidth="1"/>
    <col min="6" max="6" width="17.42578125" style="6" customWidth="1"/>
    <col min="7" max="7" width="9.85546875" style="5" customWidth="1"/>
    <col min="8" max="8" width="8.5703125" style="5" customWidth="1"/>
    <col min="9" max="9" width="10.140625" style="5" customWidth="1"/>
    <col min="10" max="10" width="7.140625" style="5" customWidth="1"/>
    <col min="11" max="11" width="7.140625" style="152" customWidth="1"/>
    <col min="12" max="12" width="7.85546875" style="152" customWidth="1"/>
    <col min="13" max="13" width="12.42578125" style="152" customWidth="1"/>
    <col min="14" max="14" width="9.140625" style="152" customWidth="1"/>
    <col min="15" max="15" width="10.42578125" style="152" customWidth="1"/>
    <col min="16" max="16" width="10.140625" style="5" customWidth="1"/>
    <col min="17" max="17" width="12.42578125" style="5" customWidth="1"/>
    <col min="18" max="18" width="10.42578125" style="5" customWidth="1"/>
    <col min="19" max="20" width="11.5703125" style="5" customWidth="1"/>
    <col min="21" max="260" width="9" style="6"/>
    <col min="261" max="261" width="8.85546875" style="6" customWidth="1"/>
    <col min="262" max="262" width="6.42578125" style="6" customWidth="1"/>
    <col min="263" max="263" width="7.5703125" style="6" customWidth="1"/>
    <col min="264" max="264" width="0" style="6" hidden="1" customWidth="1"/>
    <col min="265" max="265" width="7.85546875" style="6" customWidth="1"/>
    <col min="266" max="266" width="17.42578125" style="6" customWidth="1"/>
    <col min="267" max="267" width="7" style="6" customWidth="1"/>
    <col min="268" max="268" width="9.42578125" style="6" customWidth="1"/>
    <col min="269" max="269" width="10.140625" style="6" customWidth="1"/>
    <col min="270" max="271" width="7.140625" style="6" customWidth="1"/>
    <col min="272" max="272" width="7.85546875" style="6" customWidth="1"/>
    <col min="273" max="273" width="12.42578125" style="6" customWidth="1"/>
    <col min="274" max="274" width="9" style="6"/>
    <col min="275" max="275" width="10.42578125" style="6" customWidth="1"/>
    <col min="276" max="276" width="12" style="6" customWidth="1"/>
    <col min="277" max="516" width="9" style="6"/>
    <col min="517" max="517" width="8.85546875" style="6" customWidth="1"/>
    <col min="518" max="518" width="6.42578125" style="6" customWidth="1"/>
    <col min="519" max="519" width="7.5703125" style="6" customWidth="1"/>
    <col min="520" max="520" width="0" style="6" hidden="1" customWidth="1"/>
    <col min="521" max="521" width="7.85546875" style="6" customWidth="1"/>
    <col min="522" max="522" width="17.42578125" style="6" customWidth="1"/>
    <col min="523" max="523" width="7" style="6" customWidth="1"/>
    <col min="524" max="524" width="9.42578125" style="6" customWidth="1"/>
    <col min="525" max="525" width="10.140625" style="6" customWidth="1"/>
    <col min="526" max="527" width="7.140625" style="6" customWidth="1"/>
    <col min="528" max="528" width="7.85546875" style="6" customWidth="1"/>
    <col min="529" max="529" width="12.42578125" style="6" customWidth="1"/>
    <col min="530" max="530" width="9" style="6"/>
    <col min="531" max="531" width="10.42578125" style="6" customWidth="1"/>
    <col min="532" max="532" width="12" style="6" customWidth="1"/>
    <col min="533" max="772" width="9" style="6"/>
    <col min="773" max="773" width="8.85546875" style="6" customWidth="1"/>
    <col min="774" max="774" width="6.42578125" style="6" customWidth="1"/>
    <col min="775" max="775" width="7.5703125" style="6" customWidth="1"/>
    <col min="776" max="776" width="0" style="6" hidden="1" customWidth="1"/>
    <col min="777" max="777" width="7.85546875" style="6" customWidth="1"/>
    <col min="778" max="778" width="17.42578125" style="6" customWidth="1"/>
    <col min="779" max="779" width="7" style="6" customWidth="1"/>
    <col min="780" max="780" width="9.42578125" style="6" customWidth="1"/>
    <col min="781" max="781" width="10.140625" style="6" customWidth="1"/>
    <col min="782" max="783" width="7.140625" style="6" customWidth="1"/>
    <col min="784" max="784" width="7.85546875" style="6" customWidth="1"/>
    <col min="785" max="785" width="12.42578125" style="6" customWidth="1"/>
    <col min="786" max="786" width="9" style="6"/>
    <col min="787" max="787" width="10.42578125" style="6" customWidth="1"/>
    <col min="788" max="788" width="12" style="6" customWidth="1"/>
    <col min="789" max="1028" width="9" style="6"/>
    <col min="1029" max="1029" width="8.85546875" style="6" customWidth="1"/>
    <col min="1030" max="1030" width="6.42578125" style="6" customWidth="1"/>
    <col min="1031" max="1031" width="7.5703125" style="6" customWidth="1"/>
    <col min="1032" max="1032" width="0" style="6" hidden="1" customWidth="1"/>
    <col min="1033" max="1033" width="7.85546875" style="6" customWidth="1"/>
    <col min="1034" max="1034" width="17.42578125" style="6" customWidth="1"/>
    <col min="1035" max="1035" width="7" style="6" customWidth="1"/>
    <col min="1036" max="1036" width="9.42578125" style="6" customWidth="1"/>
    <col min="1037" max="1037" width="10.140625" style="6" customWidth="1"/>
    <col min="1038" max="1039" width="7.140625" style="6" customWidth="1"/>
    <col min="1040" max="1040" width="7.85546875" style="6" customWidth="1"/>
    <col min="1041" max="1041" width="12.42578125" style="6" customWidth="1"/>
    <col min="1042" max="1042" width="9" style="6"/>
    <col min="1043" max="1043" width="10.42578125" style="6" customWidth="1"/>
    <col min="1044" max="1044" width="12" style="6" customWidth="1"/>
    <col min="1045" max="1284" width="9" style="6"/>
    <col min="1285" max="1285" width="8.85546875" style="6" customWidth="1"/>
    <col min="1286" max="1286" width="6.42578125" style="6" customWidth="1"/>
    <col min="1287" max="1287" width="7.5703125" style="6" customWidth="1"/>
    <col min="1288" max="1288" width="0" style="6" hidden="1" customWidth="1"/>
    <col min="1289" max="1289" width="7.85546875" style="6" customWidth="1"/>
    <col min="1290" max="1290" width="17.42578125" style="6" customWidth="1"/>
    <col min="1291" max="1291" width="7" style="6" customWidth="1"/>
    <col min="1292" max="1292" width="9.42578125" style="6" customWidth="1"/>
    <col min="1293" max="1293" width="10.140625" style="6" customWidth="1"/>
    <col min="1294" max="1295" width="7.140625" style="6" customWidth="1"/>
    <col min="1296" max="1296" width="7.85546875" style="6" customWidth="1"/>
    <col min="1297" max="1297" width="12.42578125" style="6" customWidth="1"/>
    <col min="1298" max="1298" width="9" style="6"/>
    <col min="1299" max="1299" width="10.42578125" style="6" customWidth="1"/>
    <col min="1300" max="1300" width="12" style="6" customWidth="1"/>
    <col min="1301" max="1540" width="9" style="6"/>
    <col min="1541" max="1541" width="8.85546875" style="6" customWidth="1"/>
    <col min="1542" max="1542" width="6.42578125" style="6" customWidth="1"/>
    <col min="1543" max="1543" width="7.5703125" style="6" customWidth="1"/>
    <col min="1544" max="1544" width="0" style="6" hidden="1" customWidth="1"/>
    <col min="1545" max="1545" width="7.85546875" style="6" customWidth="1"/>
    <col min="1546" max="1546" width="17.42578125" style="6" customWidth="1"/>
    <col min="1547" max="1547" width="7" style="6" customWidth="1"/>
    <col min="1548" max="1548" width="9.42578125" style="6" customWidth="1"/>
    <col min="1549" max="1549" width="10.140625" style="6" customWidth="1"/>
    <col min="1550" max="1551" width="7.140625" style="6" customWidth="1"/>
    <col min="1552" max="1552" width="7.85546875" style="6" customWidth="1"/>
    <col min="1553" max="1553" width="12.42578125" style="6" customWidth="1"/>
    <col min="1554" max="1554" width="9" style="6"/>
    <col min="1555" max="1555" width="10.42578125" style="6" customWidth="1"/>
    <col min="1556" max="1556" width="12" style="6" customWidth="1"/>
    <col min="1557" max="1796" width="9" style="6"/>
    <col min="1797" max="1797" width="8.85546875" style="6" customWidth="1"/>
    <col min="1798" max="1798" width="6.42578125" style="6" customWidth="1"/>
    <col min="1799" max="1799" width="7.5703125" style="6" customWidth="1"/>
    <col min="1800" max="1800" width="0" style="6" hidden="1" customWidth="1"/>
    <col min="1801" max="1801" width="7.85546875" style="6" customWidth="1"/>
    <col min="1802" max="1802" width="17.42578125" style="6" customWidth="1"/>
    <col min="1803" max="1803" width="7" style="6" customWidth="1"/>
    <col min="1804" max="1804" width="9.42578125" style="6" customWidth="1"/>
    <col min="1805" max="1805" width="10.140625" style="6" customWidth="1"/>
    <col min="1806" max="1807" width="7.140625" style="6" customWidth="1"/>
    <col min="1808" max="1808" width="7.85546875" style="6" customWidth="1"/>
    <col min="1809" max="1809" width="12.42578125" style="6" customWidth="1"/>
    <col min="1810" max="1810" width="9" style="6"/>
    <col min="1811" max="1811" width="10.42578125" style="6" customWidth="1"/>
    <col min="1812" max="1812" width="12" style="6" customWidth="1"/>
    <col min="1813" max="2052" width="9" style="6"/>
    <col min="2053" max="2053" width="8.85546875" style="6" customWidth="1"/>
    <col min="2054" max="2054" width="6.42578125" style="6" customWidth="1"/>
    <col min="2055" max="2055" width="7.5703125" style="6" customWidth="1"/>
    <col min="2056" max="2056" width="0" style="6" hidden="1" customWidth="1"/>
    <col min="2057" max="2057" width="7.85546875" style="6" customWidth="1"/>
    <col min="2058" max="2058" width="17.42578125" style="6" customWidth="1"/>
    <col min="2059" max="2059" width="7" style="6" customWidth="1"/>
    <col min="2060" max="2060" width="9.42578125" style="6" customWidth="1"/>
    <col min="2061" max="2061" width="10.140625" style="6" customWidth="1"/>
    <col min="2062" max="2063" width="7.140625" style="6" customWidth="1"/>
    <col min="2064" max="2064" width="7.85546875" style="6" customWidth="1"/>
    <col min="2065" max="2065" width="12.42578125" style="6" customWidth="1"/>
    <col min="2066" max="2066" width="9" style="6"/>
    <col min="2067" max="2067" width="10.42578125" style="6" customWidth="1"/>
    <col min="2068" max="2068" width="12" style="6" customWidth="1"/>
    <col min="2069" max="2308" width="9" style="6"/>
    <col min="2309" max="2309" width="8.85546875" style="6" customWidth="1"/>
    <col min="2310" max="2310" width="6.42578125" style="6" customWidth="1"/>
    <col min="2311" max="2311" width="7.5703125" style="6" customWidth="1"/>
    <col min="2312" max="2312" width="0" style="6" hidden="1" customWidth="1"/>
    <col min="2313" max="2313" width="7.85546875" style="6" customWidth="1"/>
    <col min="2314" max="2314" width="17.42578125" style="6" customWidth="1"/>
    <col min="2315" max="2315" width="7" style="6" customWidth="1"/>
    <col min="2316" max="2316" width="9.42578125" style="6" customWidth="1"/>
    <col min="2317" max="2317" width="10.140625" style="6" customWidth="1"/>
    <col min="2318" max="2319" width="7.140625" style="6" customWidth="1"/>
    <col min="2320" max="2320" width="7.85546875" style="6" customWidth="1"/>
    <col min="2321" max="2321" width="12.42578125" style="6" customWidth="1"/>
    <col min="2322" max="2322" width="9" style="6"/>
    <col min="2323" max="2323" width="10.42578125" style="6" customWidth="1"/>
    <col min="2324" max="2324" width="12" style="6" customWidth="1"/>
    <col min="2325" max="2564" width="9" style="6"/>
    <col min="2565" max="2565" width="8.85546875" style="6" customWidth="1"/>
    <col min="2566" max="2566" width="6.42578125" style="6" customWidth="1"/>
    <col min="2567" max="2567" width="7.5703125" style="6" customWidth="1"/>
    <col min="2568" max="2568" width="0" style="6" hidden="1" customWidth="1"/>
    <col min="2569" max="2569" width="7.85546875" style="6" customWidth="1"/>
    <col min="2570" max="2570" width="17.42578125" style="6" customWidth="1"/>
    <col min="2571" max="2571" width="7" style="6" customWidth="1"/>
    <col min="2572" max="2572" width="9.42578125" style="6" customWidth="1"/>
    <col min="2573" max="2573" width="10.140625" style="6" customWidth="1"/>
    <col min="2574" max="2575" width="7.140625" style="6" customWidth="1"/>
    <col min="2576" max="2576" width="7.85546875" style="6" customWidth="1"/>
    <col min="2577" max="2577" width="12.42578125" style="6" customWidth="1"/>
    <col min="2578" max="2578" width="9" style="6"/>
    <col min="2579" max="2579" width="10.42578125" style="6" customWidth="1"/>
    <col min="2580" max="2580" width="12" style="6" customWidth="1"/>
    <col min="2581" max="2820" width="9" style="6"/>
    <col min="2821" max="2821" width="8.85546875" style="6" customWidth="1"/>
    <col min="2822" max="2822" width="6.42578125" style="6" customWidth="1"/>
    <col min="2823" max="2823" width="7.5703125" style="6" customWidth="1"/>
    <col min="2824" max="2824" width="0" style="6" hidden="1" customWidth="1"/>
    <col min="2825" max="2825" width="7.85546875" style="6" customWidth="1"/>
    <col min="2826" max="2826" width="17.42578125" style="6" customWidth="1"/>
    <col min="2827" max="2827" width="7" style="6" customWidth="1"/>
    <col min="2828" max="2828" width="9.42578125" style="6" customWidth="1"/>
    <col min="2829" max="2829" width="10.140625" style="6" customWidth="1"/>
    <col min="2830" max="2831" width="7.140625" style="6" customWidth="1"/>
    <col min="2832" max="2832" width="7.85546875" style="6" customWidth="1"/>
    <col min="2833" max="2833" width="12.42578125" style="6" customWidth="1"/>
    <col min="2834" max="2834" width="9" style="6"/>
    <col min="2835" max="2835" width="10.42578125" style="6" customWidth="1"/>
    <col min="2836" max="2836" width="12" style="6" customWidth="1"/>
    <col min="2837" max="3076" width="9" style="6"/>
    <col min="3077" max="3077" width="8.85546875" style="6" customWidth="1"/>
    <col min="3078" max="3078" width="6.42578125" style="6" customWidth="1"/>
    <col min="3079" max="3079" width="7.5703125" style="6" customWidth="1"/>
    <col min="3080" max="3080" width="0" style="6" hidden="1" customWidth="1"/>
    <col min="3081" max="3081" width="7.85546875" style="6" customWidth="1"/>
    <col min="3082" max="3082" width="17.42578125" style="6" customWidth="1"/>
    <col min="3083" max="3083" width="7" style="6" customWidth="1"/>
    <col min="3084" max="3084" width="9.42578125" style="6" customWidth="1"/>
    <col min="3085" max="3085" width="10.140625" style="6" customWidth="1"/>
    <col min="3086" max="3087" width="7.140625" style="6" customWidth="1"/>
    <col min="3088" max="3088" width="7.85546875" style="6" customWidth="1"/>
    <col min="3089" max="3089" width="12.42578125" style="6" customWidth="1"/>
    <col min="3090" max="3090" width="9" style="6"/>
    <col min="3091" max="3091" width="10.42578125" style="6" customWidth="1"/>
    <col min="3092" max="3092" width="12" style="6" customWidth="1"/>
    <col min="3093" max="3332" width="9" style="6"/>
    <col min="3333" max="3333" width="8.85546875" style="6" customWidth="1"/>
    <col min="3334" max="3334" width="6.42578125" style="6" customWidth="1"/>
    <col min="3335" max="3335" width="7.5703125" style="6" customWidth="1"/>
    <col min="3336" max="3336" width="0" style="6" hidden="1" customWidth="1"/>
    <col min="3337" max="3337" width="7.85546875" style="6" customWidth="1"/>
    <col min="3338" max="3338" width="17.42578125" style="6" customWidth="1"/>
    <col min="3339" max="3339" width="7" style="6" customWidth="1"/>
    <col min="3340" max="3340" width="9.42578125" style="6" customWidth="1"/>
    <col min="3341" max="3341" width="10.140625" style="6" customWidth="1"/>
    <col min="3342" max="3343" width="7.140625" style="6" customWidth="1"/>
    <col min="3344" max="3344" width="7.85546875" style="6" customWidth="1"/>
    <col min="3345" max="3345" width="12.42578125" style="6" customWidth="1"/>
    <col min="3346" max="3346" width="9" style="6"/>
    <col min="3347" max="3347" width="10.42578125" style="6" customWidth="1"/>
    <col min="3348" max="3348" width="12" style="6" customWidth="1"/>
    <col min="3349" max="3588" width="9" style="6"/>
    <col min="3589" max="3589" width="8.85546875" style="6" customWidth="1"/>
    <col min="3590" max="3590" width="6.42578125" style="6" customWidth="1"/>
    <col min="3591" max="3591" width="7.5703125" style="6" customWidth="1"/>
    <col min="3592" max="3592" width="0" style="6" hidden="1" customWidth="1"/>
    <col min="3593" max="3593" width="7.85546875" style="6" customWidth="1"/>
    <col min="3594" max="3594" width="17.42578125" style="6" customWidth="1"/>
    <col min="3595" max="3595" width="7" style="6" customWidth="1"/>
    <col min="3596" max="3596" width="9.42578125" style="6" customWidth="1"/>
    <col min="3597" max="3597" width="10.140625" style="6" customWidth="1"/>
    <col min="3598" max="3599" width="7.140625" style="6" customWidth="1"/>
    <col min="3600" max="3600" width="7.85546875" style="6" customWidth="1"/>
    <col min="3601" max="3601" width="12.42578125" style="6" customWidth="1"/>
    <col min="3602" max="3602" width="9" style="6"/>
    <col min="3603" max="3603" width="10.42578125" style="6" customWidth="1"/>
    <col min="3604" max="3604" width="12" style="6" customWidth="1"/>
    <col min="3605" max="3844" width="9" style="6"/>
    <col min="3845" max="3845" width="8.85546875" style="6" customWidth="1"/>
    <col min="3846" max="3846" width="6.42578125" style="6" customWidth="1"/>
    <col min="3847" max="3847" width="7.5703125" style="6" customWidth="1"/>
    <col min="3848" max="3848" width="0" style="6" hidden="1" customWidth="1"/>
    <col min="3849" max="3849" width="7.85546875" style="6" customWidth="1"/>
    <col min="3850" max="3850" width="17.42578125" style="6" customWidth="1"/>
    <col min="3851" max="3851" width="7" style="6" customWidth="1"/>
    <col min="3852" max="3852" width="9.42578125" style="6" customWidth="1"/>
    <col min="3853" max="3853" width="10.140625" style="6" customWidth="1"/>
    <col min="3854" max="3855" width="7.140625" style="6" customWidth="1"/>
    <col min="3856" max="3856" width="7.85546875" style="6" customWidth="1"/>
    <col min="3857" max="3857" width="12.42578125" style="6" customWidth="1"/>
    <col min="3858" max="3858" width="9" style="6"/>
    <col min="3859" max="3859" width="10.42578125" style="6" customWidth="1"/>
    <col min="3860" max="3860" width="12" style="6" customWidth="1"/>
    <col min="3861" max="4100" width="9" style="6"/>
    <col min="4101" max="4101" width="8.85546875" style="6" customWidth="1"/>
    <col min="4102" max="4102" width="6.42578125" style="6" customWidth="1"/>
    <col min="4103" max="4103" width="7.5703125" style="6" customWidth="1"/>
    <col min="4104" max="4104" width="0" style="6" hidden="1" customWidth="1"/>
    <col min="4105" max="4105" width="7.85546875" style="6" customWidth="1"/>
    <col min="4106" max="4106" width="17.42578125" style="6" customWidth="1"/>
    <col min="4107" max="4107" width="7" style="6" customWidth="1"/>
    <col min="4108" max="4108" width="9.42578125" style="6" customWidth="1"/>
    <col min="4109" max="4109" width="10.140625" style="6" customWidth="1"/>
    <col min="4110" max="4111" width="7.140625" style="6" customWidth="1"/>
    <col min="4112" max="4112" width="7.85546875" style="6" customWidth="1"/>
    <col min="4113" max="4113" width="12.42578125" style="6" customWidth="1"/>
    <col min="4114" max="4114" width="9" style="6"/>
    <col min="4115" max="4115" width="10.42578125" style="6" customWidth="1"/>
    <col min="4116" max="4116" width="12" style="6" customWidth="1"/>
    <col min="4117" max="4356" width="9" style="6"/>
    <col min="4357" max="4357" width="8.85546875" style="6" customWidth="1"/>
    <col min="4358" max="4358" width="6.42578125" style="6" customWidth="1"/>
    <col min="4359" max="4359" width="7.5703125" style="6" customWidth="1"/>
    <col min="4360" max="4360" width="0" style="6" hidden="1" customWidth="1"/>
    <col min="4361" max="4361" width="7.85546875" style="6" customWidth="1"/>
    <col min="4362" max="4362" width="17.42578125" style="6" customWidth="1"/>
    <col min="4363" max="4363" width="7" style="6" customWidth="1"/>
    <col min="4364" max="4364" width="9.42578125" style="6" customWidth="1"/>
    <col min="4365" max="4365" width="10.140625" style="6" customWidth="1"/>
    <col min="4366" max="4367" width="7.140625" style="6" customWidth="1"/>
    <col min="4368" max="4368" width="7.85546875" style="6" customWidth="1"/>
    <col min="4369" max="4369" width="12.42578125" style="6" customWidth="1"/>
    <col min="4370" max="4370" width="9" style="6"/>
    <col min="4371" max="4371" width="10.42578125" style="6" customWidth="1"/>
    <col min="4372" max="4372" width="12" style="6" customWidth="1"/>
    <col min="4373" max="4612" width="9" style="6"/>
    <col min="4613" max="4613" width="8.85546875" style="6" customWidth="1"/>
    <col min="4614" max="4614" width="6.42578125" style="6" customWidth="1"/>
    <col min="4615" max="4615" width="7.5703125" style="6" customWidth="1"/>
    <col min="4616" max="4616" width="0" style="6" hidden="1" customWidth="1"/>
    <col min="4617" max="4617" width="7.85546875" style="6" customWidth="1"/>
    <col min="4618" max="4618" width="17.42578125" style="6" customWidth="1"/>
    <col min="4619" max="4619" width="7" style="6" customWidth="1"/>
    <col min="4620" max="4620" width="9.42578125" style="6" customWidth="1"/>
    <col min="4621" max="4621" width="10.140625" style="6" customWidth="1"/>
    <col min="4622" max="4623" width="7.140625" style="6" customWidth="1"/>
    <col min="4624" max="4624" width="7.85546875" style="6" customWidth="1"/>
    <col min="4625" max="4625" width="12.42578125" style="6" customWidth="1"/>
    <col min="4626" max="4626" width="9" style="6"/>
    <col min="4627" max="4627" width="10.42578125" style="6" customWidth="1"/>
    <col min="4628" max="4628" width="12" style="6" customWidth="1"/>
    <col min="4629" max="4868" width="9" style="6"/>
    <col min="4869" max="4869" width="8.85546875" style="6" customWidth="1"/>
    <col min="4870" max="4870" width="6.42578125" style="6" customWidth="1"/>
    <col min="4871" max="4871" width="7.5703125" style="6" customWidth="1"/>
    <col min="4872" max="4872" width="0" style="6" hidden="1" customWidth="1"/>
    <col min="4873" max="4873" width="7.85546875" style="6" customWidth="1"/>
    <col min="4874" max="4874" width="17.42578125" style="6" customWidth="1"/>
    <col min="4875" max="4875" width="7" style="6" customWidth="1"/>
    <col min="4876" max="4876" width="9.42578125" style="6" customWidth="1"/>
    <col min="4877" max="4877" width="10.140625" style="6" customWidth="1"/>
    <col min="4878" max="4879" width="7.140625" style="6" customWidth="1"/>
    <col min="4880" max="4880" width="7.85546875" style="6" customWidth="1"/>
    <col min="4881" max="4881" width="12.42578125" style="6" customWidth="1"/>
    <col min="4882" max="4882" width="9" style="6"/>
    <col min="4883" max="4883" width="10.42578125" style="6" customWidth="1"/>
    <col min="4884" max="4884" width="12" style="6" customWidth="1"/>
    <col min="4885" max="5124" width="9" style="6"/>
    <col min="5125" max="5125" width="8.85546875" style="6" customWidth="1"/>
    <col min="5126" max="5126" width="6.42578125" style="6" customWidth="1"/>
    <col min="5127" max="5127" width="7.5703125" style="6" customWidth="1"/>
    <col min="5128" max="5128" width="0" style="6" hidden="1" customWidth="1"/>
    <col min="5129" max="5129" width="7.85546875" style="6" customWidth="1"/>
    <col min="5130" max="5130" width="17.42578125" style="6" customWidth="1"/>
    <col min="5131" max="5131" width="7" style="6" customWidth="1"/>
    <col min="5132" max="5132" width="9.42578125" style="6" customWidth="1"/>
    <col min="5133" max="5133" width="10.140625" style="6" customWidth="1"/>
    <col min="5134" max="5135" width="7.140625" style="6" customWidth="1"/>
    <col min="5136" max="5136" width="7.85546875" style="6" customWidth="1"/>
    <col min="5137" max="5137" width="12.42578125" style="6" customWidth="1"/>
    <col min="5138" max="5138" width="9" style="6"/>
    <col min="5139" max="5139" width="10.42578125" style="6" customWidth="1"/>
    <col min="5140" max="5140" width="12" style="6" customWidth="1"/>
    <col min="5141" max="5380" width="9" style="6"/>
    <col min="5381" max="5381" width="8.85546875" style="6" customWidth="1"/>
    <col min="5382" max="5382" width="6.42578125" style="6" customWidth="1"/>
    <col min="5383" max="5383" width="7.5703125" style="6" customWidth="1"/>
    <col min="5384" max="5384" width="0" style="6" hidden="1" customWidth="1"/>
    <col min="5385" max="5385" width="7.85546875" style="6" customWidth="1"/>
    <col min="5386" max="5386" width="17.42578125" style="6" customWidth="1"/>
    <col min="5387" max="5387" width="7" style="6" customWidth="1"/>
    <col min="5388" max="5388" width="9.42578125" style="6" customWidth="1"/>
    <col min="5389" max="5389" width="10.140625" style="6" customWidth="1"/>
    <col min="5390" max="5391" width="7.140625" style="6" customWidth="1"/>
    <col min="5392" max="5392" width="7.85546875" style="6" customWidth="1"/>
    <col min="5393" max="5393" width="12.42578125" style="6" customWidth="1"/>
    <col min="5394" max="5394" width="9" style="6"/>
    <col min="5395" max="5395" width="10.42578125" style="6" customWidth="1"/>
    <col min="5396" max="5396" width="12" style="6" customWidth="1"/>
    <col min="5397" max="5636" width="9" style="6"/>
    <col min="5637" max="5637" width="8.85546875" style="6" customWidth="1"/>
    <col min="5638" max="5638" width="6.42578125" style="6" customWidth="1"/>
    <col min="5639" max="5639" width="7.5703125" style="6" customWidth="1"/>
    <col min="5640" max="5640" width="0" style="6" hidden="1" customWidth="1"/>
    <col min="5641" max="5641" width="7.85546875" style="6" customWidth="1"/>
    <col min="5642" max="5642" width="17.42578125" style="6" customWidth="1"/>
    <col min="5643" max="5643" width="7" style="6" customWidth="1"/>
    <col min="5644" max="5644" width="9.42578125" style="6" customWidth="1"/>
    <col min="5645" max="5645" width="10.140625" style="6" customWidth="1"/>
    <col min="5646" max="5647" width="7.140625" style="6" customWidth="1"/>
    <col min="5648" max="5648" width="7.85546875" style="6" customWidth="1"/>
    <col min="5649" max="5649" width="12.42578125" style="6" customWidth="1"/>
    <col min="5650" max="5650" width="9" style="6"/>
    <col min="5651" max="5651" width="10.42578125" style="6" customWidth="1"/>
    <col min="5652" max="5652" width="12" style="6" customWidth="1"/>
    <col min="5653" max="5892" width="9" style="6"/>
    <col min="5893" max="5893" width="8.85546875" style="6" customWidth="1"/>
    <col min="5894" max="5894" width="6.42578125" style="6" customWidth="1"/>
    <col min="5895" max="5895" width="7.5703125" style="6" customWidth="1"/>
    <col min="5896" max="5896" width="0" style="6" hidden="1" customWidth="1"/>
    <col min="5897" max="5897" width="7.85546875" style="6" customWidth="1"/>
    <col min="5898" max="5898" width="17.42578125" style="6" customWidth="1"/>
    <col min="5899" max="5899" width="7" style="6" customWidth="1"/>
    <col min="5900" max="5900" width="9.42578125" style="6" customWidth="1"/>
    <col min="5901" max="5901" width="10.140625" style="6" customWidth="1"/>
    <col min="5902" max="5903" width="7.140625" style="6" customWidth="1"/>
    <col min="5904" max="5904" width="7.85546875" style="6" customWidth="1"/>
    <col min="5905" max="5905" width="12.42578125" style="6" customWidth="1"/>
    <col min="5906" max="5906" width="9" style="6"/>
    <col min="5907" max="5907" width="10.42578125" style="6" customWidth="1"/>
    <col min="5908" max="5908" width="12" style="6" customWidth="1"/>
    <col min="5909" max="6148" width="9" style="6"/>
    <col min="6149" max="6149" width="8.85546875" style="6" customWidth="1"/>
    <col min="6150" max="6150" width="6.42578125" style="6" customWidth="1"/>
    <col min="6151" max="6151" width="7.5703125" style="6" customWidth="1"/>
    <col min="6152" max="6152" width="0" style="6" hidden="1" customWidth="1"/>
    <col min="6153" max="6153" width="7.85546875" style="6" customWidth="1"/>
    <col min="6154" max="6154" width="17.42578125" style="6" customWidth="1"/>
    <col min="6155" max="6155" width="7" style="6" customWidth="1"/>
    <col min="6156" max="6156" width="9.42578125" style="6" customWidth="1"/>
    <col min="6157" max="6157" width="10.140625" style="6" customWidth="1"/>
    <col min="6158" max="6159" width="7.140625" style="6" customWidth="1"/>
    <col min="6160" max="6160" width="7.85546875" style="6" customWidth="1"/>
    <col min="6161" max="6161" width="12.42578125" style="6" customWidth="1"/>
    <col min="6162" max="6162" width="9" style="6"/>
    <col min="6163" max="6163" width="10.42578125" style="6" customWidth="1"/>
    <col min="6164" max="6164" width="12" style="6" customWidth="1"/>
    <col min="6165" max="6404" width="9" style="6"/>
    <col min="6405" max="6405" width="8.85546875" style="6" customWidth="1"/>
    <col min="6406" max="6406" width="6.42578125" style="6" customWidth="1"/>
    <col min="6407" max="6407" width="7.5703125" style="6" customWidth="1"/>
    <col min="6408" max="6408" width="0" style="6" hidden="1" customWidth="1"/>
    <col min="6409" max="6409" width="7.85546875" style="6" customWidth="1"/>
    <col min="6410" max="6410" width="17.42578125" style="6" customWidth="1"/>
    <col min="6411" max="6411" width="7" style="6" customWidth="1"/>
    <col min="6412" max="6412" width="9.42578125" style="6" customWidth="1"/>
    <col min="6413" max="6413" width="10.140625" style="6" customWidth="1"/>
    <col min="6414" max="6415" width="7.140625" style="6" customWidth="1"/>
    <col min="6416" max="6416" width="7.85546875" style="6" customWidth="1"/>
    <col min="6417" max="6417" width="12.42578125" style="6" customWidth="1"/>
    <col min="6418" max="6418" width="9" style="6"/>
    <col min="6419" max="6419" width="10.42578125" style="6" customWidth="1"/>
    <col min="6420" max="6420" width="12" style="6" customWidth="1"/>
    <col min="6421" max="6660" width="9" style="6"/>
    <col min="6661" max="6661" width="8.85546875" style="6" customWidth="1"/>
    <col min="6662" max="6662" width="6.42578125" style="6" customWidth="1"/>
    <col min="6663" max="6663" width="7.5703125" style="6" customWidth="1"/>
    <col min="6664" max="6664" width="0" style="6" hidden="1" customWidth="1"/>
    <col min="6665" max="6665" width="7.85546875" style="6" customWidth="1"/>
    <col min="6666" max="6666" width="17.42578125" style="6" customWidth="1"/>
    <col min="6667" max="6667" width="7" style="6" customWidth="1"/>
    <col min="6668" max="6668" width="9.42578125" style="6" customWidth="1"/>
    <col min="6669" max="6669" width="10.140625" style="6" customWidth="1"/>
    <col min="6670" max="6671" width="7.140625" style="6" customWidth="1"/>
    <col min="6672" max="6672" width="7.85546875" style="6" customWidth="1"/>
    <col min="6673" max="6673" width="12.42578125" style="6" customWidth="1"/>
    <col min="6674" max="6674" width="9" style="6"/>
    <col min="6675" max="6675" width="10.42578125" style="6" customWidth="1"/>
    <col min="6676" max="6676" width="12" style="6" customWidth="1"/>
    <col min="6677" max="6916" width="9" style="6"/>
    <col min="6917" max="6917" width="8.85546875" style="6" customWidth="1"/>
    <col min="6918" max="6918" width="6.42578125" style="6" customWidth="1"/>
    <col min="6919" max="6919" width="7.5703125" style="6" customWidth="1"/>
    <col min="6920" max="6920" width="0" style="6" hidden="1" customWidth="1"/>
    <col min="6921" max="6921" width="7.85546875" style="6" customWidth="1"/>
    <col min="6922" max="6922" width="17.42578125" style="6" customWidth="1"/>
    <col min="6923" max="6923" width="7" style="6" customWidth="1"/>
    <col min="6924" max="6924" width="9.42578125" style="6" customWidth="1"/>
    <col min="6925" max="6925" width="10.140625" style="6" customWidth="1"/>
    <col min="6926" max="6927" width="7.140625" style="6" customWidth="1"/>
    <col min="6928" max="6928" width="7.85546875" style="6" customWidth="1"/>
    <col min="6929" max="6929" width="12.42578125" style="6" customWidth="1"/>
    <col min="6930" max="6930" width="9" style="6"/>
    <col min="6931" max="6931" width="10.42578125" style="6" customWidth="1"/>
    <col min="6932" max="6932" width="12" style="6" customWidth="1"/>
    <col min="6933" max="7172" width="9" style="6"/>
    <col min="7173" max="7173" width="8.85546875" style="6" customWidth="1"/>
    <col min="7174" max="7174" width="6.42578125" style="6" customWidth="1"/>
    <col min="7175" max="7175" width="7.5703125" style="6" customWidth="1"/>
    <col min="7176" max="7176" width="0" style="6" hidden="1" customWidth="1"/>
    <col min="7177" max="7177" width="7.85546875" style="6" customWidth="1"/>
    <col min="7178" max="7178" width="17.42578125" style="6" customWidth="1"/>
    <col min="7179" max="7179" width="7" style="6" customWidth="1"/>
    <col min="7180" max="7180" width="9.42578125" style="6" customWidth="1"/>
    <col min="7181" max="7181" width="10.140625" style="6" customWidth="1"/>
    <col min="7182" max="7183" width="7.140625" style="6" customWidth="1"/>
    <col min="7184" max="7184" width="7.85546875" style="6" customWidth="1"/>
    <col min="7185" max="7185" width="12.42578125" style="6" customWidth="1"/>
    <col min="7186" max="7186" width="9" style="6"/>
    <col min="7187" max="7187" width="10.42578125" style="6" customWidth="1"/>
    <col min="7188" max="7188" width="12" style="6" customWidth="1"/>
    <col min="7189" max="7428" width="9" style="6"/>
    <col min="7429" max="7429" width="8.85546875" style="6" customWidth="1"/>
    <col min="7430" max="7430" width="6.42578125" style="6" customWidth="1"/>
    <col min="7431" max="7431" width="7.5703125" style="6" customWidth="1"/>
    <col min="7432" max="7432" width="0" style="6" hidden="1" customWidth="1"/>
    <col min="7433" max="7433" width="7.85546875" style="6" customWidth="1"/>
    <col min="7434" max="7434" width="17.42578125" style="6" customWidth="1"/>
    <col min="7435" max="7435" width="7" style="6" customWidth="1"/>
    <col min="7436" max="7436" width="9.42578125" style="6" customWidth="1"/>
    <col min="7437" max="7437" width="10.140625" style="6" customWidth="1"/>
    <col min="7438" max="7439" width="7.140625" style="6" customWidth="1"/>
    <col min="7440" max="7440" width="7.85546875" style="6" customWidth="1"/>
    <col min="7441" max="7441" width="12.42578125" style="6" customWidth="1"/>
    <col min="7442" max="7442" width="9" style="6"/>
    <col min="7443" max="7443" width="10.42578125" style="6" customWidth="1"/>
    <col min="7444" max="7444" width="12" style="6" customWidth="1"/>
    <col min="7445" max="7684" width="9" style="6"/>
    <col min="7685" max="7685" width="8.85546875" style="6" customWidth="1"/>
    <col min="7686" max="7686" width="6.42578125" style="6" customWidth="1"/>
    <col min="7687" max="7687" width="7.5703125" style="6" customWidth="1"/>
    <col min="7688" max="7688" width="0" style="6" hidden="1" customWidth="1"/>
    <col min="7689" max="7689" width="7.85546875" style="6" customWidth="1"/>
    <col min="7690" max="7690" width="17.42578125" style="6" customWidth="1"/>
    <col min="7691" max="7691" width="7" style="6" customWidth="1"/>
    <col min="7692" max="7692" width="9.42578125" style="6" customWidth="1"/>
    <col min="7693" max="7693" width="10.140625" style="6" customWidth="1"/>
    <col min="7694" max="7695" width="7.140625" style="6" customWidth="1"/>
    <col min="7696" max="7696" width="7.85546875" style="6" customWidth="1"/>
    <col min="7697" max="7697" width="12.42578125" style="6" customWidth="1"/>
    <col min="7698" max="7698" width="9" style="6"/>
    <col min="7699" max="7699" width="10.42578125" style="6" customWidth="1"/>
    <col min="7700" max="7700" width="12" style="6" customWidth="1"/>
    <col min="7701" max="7940" width="9" style="6"/>
    <col min="7941" max="7941" width="8.85546875" style="6" customWidth="1"/>
    <col min="7942" max="7942" width="6.42578125" style="6" customWidth="1"/>
    <col min="7943" max="7943" width="7.5703125" style="6" customWidth="1"/>
    <col min="7944" max="7944" width="0" style="6" hidden="1" customWidth="1"/>
    <col min="7945" max="7945" width="7.85546875" style="6" customWidth="1"/>
    <col min="7946" max="7946" width="17.42578125" style="6" customWidth="1"/>
    <col min="7947" max="7947" width="7" style="6" customWidth="1"/>
    <col min="7948" max="7948" width="9.42578125" style="6" customWidth="1"/>
    <col min="7949" max="7949" width="10.140625" style="6" customWidth="1"/>
    <col min="7950" max="7951" width="7.140625" style="6" customWidth="1"/>
    <col min="7952" max="7952" width="7.85546875" style="6" customWidth="1"/>
    <col min="7953" max="7953" width="12.42578125" style="6" customWidth="1"/>
    <col min="7954" max="7954" width="9" style="6"/>
    <col min="7955" max="7955" width="10.42578125" style="6" customWidth="1"/>
    <col min="7956" max="7956" width="12" style="6" customWidth="1"/>
    <col min="7957" max="8196" width="9" style="6"/>
    <col min="8197" max="8197" width="8.85546875" style="6" customWidth="1"/>
    <col min="8198" max="8198" width="6.42578125" style="6" customWidth="1"/>
    <col min="8199" max="8199" width="7.5703125" style="6" customWidth="1"/>
    <col min="8200" max="8200" width="0" style="6" hidden="1" customWidth="1"/>
    <col min="8201" max="8201" width="7.85546875" style="6" customWidth="1"/>
    <col min="8202" max="8202" width="17.42578125" style="6" customWidth="1"/>
    <col min="8203" max="8203" width="7" style="6" customWidth="1"/>
    <col min="8204" max="8204" width="9.42578125" style="6" customWidth="1"/>
    <col min="8205" max="8205" width="10.140625" style="6" customWidth="1"/>
    <col min="8206" max="8207" width="7.140625" style="6" customWidth="1"/>
    <col min="8208" max="8208" width="7.85546875" style="6" customWidth="1"/>
    <col min="8209" max="8209" width="12.42578125" style="6" customWidth="1"/>
    <col min="8210" max="8210" width="9" style="6"/>
    <col min="8211" max="8211" width="10.42578125" style="6" customWidth="1"/>
    <col min="8212" max="8212" width="12" style="6" customWidth="1"/>
    <col min="8213" max="8452" width="9" style="6"/>
    <col min="8453" max="8453" width="8.85546875" style="6" customWidth="1"/>
    <col min="8454" max="8454" width="6.42578125" style="6" customWidth="1"/>
    <col min="8455" max="8455" width="7.5703125" style="6" customWidth="1"/>
    <col min="8456" max="8456" width="0" style="6" hidden="1" customWidth="1"/>
    <col min="8457" max="8457" width="7.85546875" style="6" customWidth="1"/>
    <col min="8458" max="8458" width="17.42578125" style="6" customWidth="1"/>
    <col min="8459" max="8459" width="7" style="6" customWidth="1"/>
    <col min="8460" max="8460" width="9.42578125" style="6" customWidth="1"/>
    <col min="8461" max="8461" width="10.140625" style="6" customWidth="1"/>
    <col min="8462" max="8463" width="7.140625" style="6" customWidth="1"/>
    <col min="8464" max="8464" width="7.85546875" style="6" customWidth="1"/>
    <col min="8465" max="8465" width="12.42578125" style="6" customWidth="1"/>
    <col min="8466" max="8466" width="9" style="6"/>
    <col min="8467" max="8467" width="10.42578125" style="6" customWidth="1"/>
    <col min="8468" max="8468" width="12" style="6" customWidth="1"/>
    <col min="8469" max="8708" width="9" style="6"/>
    <col min="8709" max="8709" width="8.85546875" style="6" customWidth="1"/>
    <col min="8710" max="8710" width="6.42578125" style="6" customWidth="1"/>
    <col min="8711" max="8711" width="7.5703125" style="6" customWidth="1"/>
    <col min="8712" max="8712" width="0" style="6" hidden="1" customWidth="1"/>
    <col min="8713" max="8713" width="7.85546875" style="6" customWidth="1"/>
    <col min="8714" max="8714" width="17.42578125" style="6" customWidth="1"/>
    <col min="8715" max="8715" width="7" style="6" customWidth="1"/>
    <col min="8716" max="8716" width="9.42578125" style="6" customWidth="1"/>
    <col min="8717" max="8717" width="10.140625" style="6" customWidth="1"/>
    <col min="8718" max="8719" width="7.140625" style="6" customWidth="1"/>
    <col min="8720" max="8720" width="7.85546875" style="6" customWidth="1"/>
    <col min="8721" max="8721" width="12.42578125" style="6" customWidth="1"/>
    <col min="8722" max="8722" width="9" style="6"/>
    <col min="8723" max="8723" width="10.42578125" style="6" customWidth="1"/>
    <col min="8724" max="8724" width="12" style="6" customWidth="1"/>
    <col min="8725" max="8964" width="9" style="6"/>
    <col min="8965" max="8965" width="8.85546875" style="6" customWidth="1"/>
    <col min="8966" max="8966" width="6.42578125" style="6" customWidth="1"/>
    <col min="8967" max="8967" width="7.5703125" style="6" customWidth="1"/>
    <col min="8968" max="8968" width="0" style="6" hidden="1" customWidth="1"/>
    <col min="8969" max="8969" width="7.85546875" style="6" customWidth="1"/>
    <col min="8970" max="8970" width="17.42578125" style="6" customWidth="1"/>
    <col min="8971" max="8971" width="7" style="6" customWidth="1"/>
    <col min="8972" max="8972" width="9.42578125" style="6" customWidth="1"/>
    <col min="8973" max="8973" width="10.140625" style="6" customWidth="1"/>
    <col min="8974" max="8975" width="7.140625" style="6" customWidth="1"/>
    <col min="8976" max="8976" width="7.85546875" style="6" customWidth="1"/>
    <col min="8977" max="8977" width="12.42578125" style="6" customWidth="1"/>
    <col min="8978" max="8978" width="9" style="6"/>
    <col min="8979" max="8979" width="10.42578125" style="6" customWidth="1"/>
    <col min="8980" max="8980" width="12" style="6" customWidth="1"/>
    <col min="8981" max="9220" width="9" style="6"/>
    <col min="9221" max="9221" width="8.85546875" style="6" customWidth="1"/>
    <col min="9222" max="9222" width="6.42578125" style="6" customWidth="1"/>
    <col min="9223" max="9223" width="7.5703125" style="6" customWidth="1"/>
    <col min="9224" max="9224" width="0" style="6" hidden="1" customWidth="1"/>
    <col min="9225" max="9225" width="7.85546875" style="6" customWidth="1"/>
    <col min="9226" max="9226" width="17.42578125" style="6" customWidth="1"/>
    <col min="9227" max="9227" width="7" style="6" customWidth="1"/>
    <col min="9228" max="9228" width="9.42578125" style="6" customWidth="1"/>
    <col min="9229" max="9229" width="10.140625" style="6" customWidth="1"/>
    <col min="9230" max="9231" width="7.140625" style="6" customWidth="1"/>
    <col min="9232" max="9232" width="7.85546875" style="6" customWidth="1"/>
    <col min="9233" max="9233" width="12.42578125" style="6" customWidth="1"/>
    <col min="9234" max="9234" width="9" style="6"/>
    <col min="9235" max="9235" width="10.42578125" style="6" customWidth="1"/>
    <col min="9236" max="9236" width="12" style="6" customWidth="1"/>
    <col min="9237" max="9476" width="9" style="6"/>
    <col min="9477" max="9477" width="8.85546875" style="6" customWidth="1"/>
    <col min="9478" max="9478" width="6.42578125" style="6" customWidth="1"/>
    <col min="9479" max="9479" width="7.5703125" style="6" customWidth="1"/>
    <col min="9480" max="9480" width="0" style="6" hidden="1" customWidth="1"/>
    <col min="9481" max="9481" width="7.85546875" style="6" customWidth="1"/>
    <col min="9482" max="9482" width="17.42578125" style="6" customWidth="1"/>
    <col min="9483" max="9483" width="7" style="6" customWidth="1"/>
    <col min="9484" max="9484" width="9.42578125" style="6" customWidth="1"/>
    <col min="9485" max="9485" width="10.140625" style="6" customWidth="1"/>
    <col min="9486" max="9487" width="7.140625" style="6" customWidth="1"/>
    <col min="9488" max="9488" width="7.85546875" style="6" customWidth="1"/>
    <col min="9489" max="9489" width="12.42578125" style="6" customWidth="1"/>
    <col min="9490" max="9490" width="9" style="6"/>
    <col min="9491" max="9491" width="10.42578125" style="6" customWidth="1"/>
    <col min="9492" max="9492" width="12" style="6" customWidth="1"/>
    <col min="9493" max="9732" width="9" style="6"/>
    <col min="9733" max="9733" width="8.85546875" style="6" customWidth="1"/>
    <col min="9734" max="9734" width="6.42578125" style="6" customWidth="1"/>
    <col min="9735" max="9735" width="7.5703125" style="6" customWidth="1"/>
    <col min="9736" max="9736" width="0" style="6" hidden="1" customWidth="1"/>
    <col min="9737" max="9737" width="7.85546875" style="6" customWidth="1"/>
    <col min="9738" max="9738" width="17.42578125" style="6" customWidth="1"/>
    <col min="9739" max="9739" width="7" style="6" customWidth="1"/>
    <col min="9740" max="9740" width="9.42578125" style="6" customWidth="1"/>
    <col min="9741" max="9741" width="10.140625" style="6" customWidth="1"/>
    <col min="9742" max="9743" width="7.140625" style="6" customWidth="1"/>
    <col min="9744" max="9744" width="7.85546875" style="6" customWidth="1"/>
    <col min="9745" max="9745" width="12.42578125" style="6" customWidth="1"/>
    <col min="9746" max="9746" width="9" style="6"/>
    <col min="9747" max="9747" width="10.42578125" style="6" customWidth="1"/>
    <col min="9748" max="9748" width="12" style="6" customWidth="1"/>
    <col min="9749" max="9988" width="9" style="6"/>
    <col min="9989" max="9989" width="8.85546875" style="6" customWidth="1"/>
    <col min="9990" max="9990" width="6.42578125" style="6" customWidth="1"/>
    <col min="9991" max="9991" width="7.5703125" style="6" customWidth="1"/>
    <col min="9992" max="9992" width="0" style="6" hidden="1" customWidth="1"/>
    <col min="9993" max="9993" width="7.85546875" style="6" customWidth="1"/>
    <col min="9994" max="9994" width="17.42578125" style="6" customWidth="1"/>
    <col min="9995" max="9995" width="7" style="6" customWidth="1"/>
    <col min="9996" max="9996" width="9.42578125" style="6" customWidth="1"/>
    <col min="9997" max="9997" width="10.140625" style="6" customWidth="1"/>
    <col min="9998" max="9999" width="7.140625" style="6" customWidth="1"/>
    <col min="10000" max="10000" width="7.85546875" style="6" customWidth="1"/>
    <col min="10001" max="10001" width="12.42578125" style="6" customWidth="1"/>
    <col min="10002" max="10002" width="9" style="6"/>
    <col min="10003" max="10003" width="10.42578125" style="6" customWidth="1"/>
    <col min="10004" max="10004" width="12" style="6" customWidth="1"/>
    <col min="10005" max="10244" width="9" style="6"/>
    <col min="10245" max="10245" width="8.85546875" style="6" customWidth="1"/>
    <col min="10246" max="10246" width="6.42578125" style="6" customWidth="1"/>
    <col min="10247" max="10247" width="7.5703125" style="6" customWidth="1"/>
    <col min="10248" max="10248" width="0" style="6" hidden="1" customWidth="1"/>
    <col min="10249" max="10249" width="7.85546875" style="6" customWidth="1"/>
    <col min="10250" max="10250" width="17.42578125" style="6" customWidth="1"/>
    <col min="10251" max="10251" width="7" style="6" customWidth="1"/>
    <col min="10252" max="10252" width="9.42578125" style="6" customWidth="1"/>
    <col min="10253" max="10253" width="10.140625" style="6" customWidth="1"/>
    <col min="10254" max="10255" width="7.140625" style="6" customWidth="1"/>
    <col min="10256" max="10256" width="7.85546875" style="6" customWidth="1"/>
    <col min="10257" max="10257" width="12.42578125" style="6" customWidth="1"/>
    <col min="10258" max="10258" width="9" style="6"/>
    <col min="10259" max="10259" width="10.42578125" style="6" customWidth="1"/>
    <col min="10260" max="10260" width="12" style="6" customWidth="1"/>
    <col min="10261" max="10500" width="9" style="6"/>
    <col min="10501" max="10501" width="8.85546875" style="6" customWidth="1"/>
    <col min="10502" max="10502" width="6.42578125" style="6" customWidth="1"/>
    <col min="10503" max="10503" width="7.5703125" style="6" customWidth="1"/>
    <col min="10504" max="10504" width="0" style="6" hidden="1" customWidth="1"/>
    <col min="10505" max="10505" width="7.85546875" style="6" customWidth="1"/>
    <col min="10506" max="10506" width="17.42578125" style="6" customWidth="1"/>
    <col min="10507" max="10507" width="7" style="6" customWidth="1"/>
    <col min="10508" max="10508" width="9.42578125" style="6" customWidth="1"/>
    <col min="10509" max="10509" width="10.140625" style="6" customWidth="1"/>
    <col min="10510" max="10511" width="7.140625" style="6" customWidth="1"/>
    <col min="10512" max="10512" width="7.85546875" style="6" customWidth="1"/>
    <col min="10513" max="10513" width="12.42578125" style="6" customWidth="1"/>
    <col min="10514" max="10514" width="9" style="6"/>
    <col min="10515" max="10515" width="10.42578125" style="6" customWidth="1"/>
    <col min="10516" max="10516" width="12" style="6" customWidth="1"/>
    <col min="10517" max="10756" width="9" style="6"/>
    <col min="10757" max="10757" width="8.85546875" style="6" customWidth="1"/>
    <col min="10758" max="10758" width="6.42578125" style="6" customWidth="1"/>
    <col min="10759" max="10759" width="7.5703125" style="6" customWidth="1"/>
    <col min="10760" max="10760" width="0" style="6" hidden="1" customWidth="1"/>
    <col min="10761" max="10761" width="7.85546875" style="6" customWidth="1"/>
    <col min="10762" max="10762" width="17.42578125" style="6" customWidth="1"/>
    <col min="10763" max="10763" width="7" style="6" customWidth="1"/>
    <col min="10764" max="10764" width="9.42578125" style="6" customWidth="1"/>
    <col min="10765" max="10765" width="10.140625" style="6" customWidth="1"/>
    <col min="10766" max="10767" width="7.140625" style="6" customWidth="1"/>
    <col min="10768" max="10768" width="7.85546875" style="6" customWidth="1"/>
    <col min="10769" max="10769" width="12.42578125" style="6" customWidth="1"/>
    <col min="10770" max="10770" width="9" style="6"/>
    <col min="10771" max="10771" width="10.42578125" style="6" customWidth="1"/>
    <col min="10772" max="10772" width="12" style="6" customWidth="1"/>
    <col min="10773" max="11012" width="9" style="6"/>
    <col min="11013" max="11013" width="8.85546875" style="6" customWidth="1"/>
    <col min="11014" max="11014" width="6.42578125" style="6" customWidth="1"/>
    <col min="11015" max="11015" width="7.5703125" style="6" customWidth="1"/>
    <col min="11016" max="11016" width="0" style="6" hidden="1" customWidth="1"/>
    <col min="11017" max="11017" width="7.85546875" style="6" customWidth="1"/>
    <col min="11018" max="11018" width="17.42578125" style="6" customWidth="1"/>
    <col min="11019" max="11019" width="7" style="6" customWidth="1"/>
    <col min="11020" max="11020" width="9.42578125" style="6" customWidth="1"/>
    <col min="11021" max="11021" width="10.140625" style="6" customWidth="1"/>
    <col min="11022" max="11023" width="7.140625" style="6" customWidth="1"/>
    <col min="11024" max="11024" width="7.85546875" style="6" customWidth="1"/>
    <col min="11025" max="11025" width="12.42578125" style="6" customWidth="1"/>
    <col min="11026" max="11026" width="9" style="6"/>
    <col min="11027" max="11027" width="10.42578125" style="6" customWidth="1"/>
    <col min="11028" max="11028" width="12" style="6" customWidth="1"/>
    <col min="11029" max="11268" width="9" style="6"/>
    <col min="11269" max="11269" width="8.85546875" style="6" customWidth="1"/>
    <col min="11270" max="11270" width="6.42578125" style="6" customWidth="1"/>
    <col min="11271" max="11271" width="7.5703125" style="6" customWidth="1"/>
    <col min="11272" max="11272" width="0" style="6" hidden="1" customWidth="1"/>
    <col min="11273" max="11273" width="7.85546875" style="6" customWidth="1"/>
    <col min="11274" max="11274" width="17.42578125" style="6" customWidth="1"/>
    <col min="11275" max="11275" width="7" style="6" customWidth="1"/>
    <col min="11276" max="11276" width="9.42578125" style="6" customWidth="1"/>
    <col min="11277" max="11277" width="10.140625" style="6" customWidth="1"/>
    <col min="11278" max="11279" width="7.140625" style="6" customWidth="1"/>
    <col min="11280" max="11280" width="7.85546875" style="6" customWidth="1"/>
    <col min="11281" max="11281" width="12.42578125" style="6" customWidth="1"/>
    <col min="11282" max="11282" width="9" style="6"/>
    <col min="11283" max="11283" width="10.42578125" style="6" customWidth="1"/>
    <col min="11284" max="11284" width="12" style="6" customWidth="1"/>
    <col min="11285" max="11524" width="9" style="6"/>
    <col min="11525" max="11525" width="8.85546875" style="6" customWidth="1"/>
    <col min="11526" max="11526" width="6.42578125" style="6" customWidth="1"/>
    <col min="11527" max="11527" width="7.5703125" style="6" customWidth="1"/>
    <col min="11528" max="11528" width="0" style="6" hidden="1" customWidth="1"/>
    <col min="11529" max="11529" width="7.85546875" style="6" customWidth="1"/>
    <col min="11530" max="11530" width="17.42578125" style="6" customWidth="1"/>
    <col min="11531" max="11531" width="7" style="6" customWidth="1"/>
    <col min="11532" max="11532" width="9.42578125" style="6" customWidth="1"/>
    <col min="11533" max="11533" width="10.140625" style="6" customWidth="1"/>
    <col min="11534" max="11535" width="7.140625" style="6" customWidth="1"/>
    <col min="11536" max="11536" width="7.85546875" style="6" customWidth="1"/>
    <col min="11537" max="11537" width="12.42578125" style="6" customWidth="1"/>
    <col min="11538" max="11538" width="9" style="6"/>
    <col min="11539" max="11539" width="10.42578125" style="6" customWidth="1"/>
    <col min="11540" max="11540" width="12" style="6" customWidth="1"/>
    <col min="11541" max="11780" width="9" style="6"/>
    <col min="11781" max="11781" width="8.85546875" style="6" customWidth="1"/>
    <col min="11782" max="11782" width="6.42578125" style="6" customWidth="1"/>
    <col min="11783" max="11783" width="7.5703125" style="6" customWidth="1"/>
    <col min="11784" max="11784" width="0" style="6" hidden="1" customWidth="1"/>
    <col min="11785" max="11785" width="7.85546875" style="6" customWidth="1"/>
    <col min="11786" max="11786" width="17.42578125" style="6" customWidth="1"/>
    <col min="11787" max="11787" width="7" style="6" customWidth="1"/>
    <col min="11788" max="11788" width="9.42578125" style="6" customWidth="1"/>
    <col min="11789" max="11789" width="10.140625" style="6" customWidth="1"/>
    <col min="11790" max="11791" width="7.140625" style="6" customWidth="1"/>
    <col min="11792" max="11792" width="7.85546875" style="6" customWidth="1"/>
    <col min="11793" max="11793" width="12.42578125" style="6" customWidth="1"/>
    <col min="11794" max="11794" width="9" style="6"/>
    <col min="11795" max="11795" width="10.42578125" style="6" customWidth="1"/>
    <col min="11796" max="11796" width="12" style="6" customWidth="1"/>
    <col min="11797" max="12036" width="9" style="6"/>
    <col min="12037" max="12037" width="8.85546875" style="6" customWidth="1"/>
    <col min="12038" max="12038" width="6.42578125" style="6" customWidth="1"/>
    <col min="12039" max="12039" width="7.5703125" style="6" customWidth="1"/>
    <col min="12040" max="12040" width="0" style="6" hidden="1" customWidth="1"/>
    <col min="12041" max="12041" width="7.85546875" style="6" customWidth="1"/>
    <col min="12042" max="12042" width="17.42578125" style="6" customWidth="1"/>
    <col min="12043" max="12043" width="7" style="6" customWidth="1"/>
    <col min="12044" max="12044" width="9.42578125" style="6" customWidth="1"/>
    <col min="12045" max="12045" width="10.140625" style="6" customWidth="1"/>
    <col min="12046" max="12047" width="7.140625" style="6" customWidth="1"/>
    <col min="12048" max="12048" width="7.85546875" style="6" customWidth="1"/>
    <col min="12049" max="12049" width="12.42578125" style="6" customWidth="1"/>
    <col min="12050" max="12050" width="9" style="6"/>
    <col min="12051" max="12051" width="10.42578125" style="6" customWidth="1"/>
    <col min="12052" max="12052" width="12" style="6" customWidth="1"/>
    <col min="12053" max="12292" width="9" style="6"/>
    <col min="12293" max="12293" width="8.85546875" style="6" customWidth="1"/>
    <col min="12294" max="12294" width="6.42578125" style="6" customWidth="1"/>
    <col min="12295" max="12295" width="7.5703125" style="6" customWidth="1"/>
    <col min="12296" max="12296" width="0" style="6" hidden="1" customWidth="1"/>
    <col min="12297" max="12297" width="7.85546875" style="6" customWidth="1"/>
    <col min="12298" max="12298" width="17.42578125" style="6" customWidth="1"/>
    <col min="12299" max="12299" width="7" style="6" customWidth="1"/>
    <col min="12300" max="12300" width="9.42578125" style="6" customWidth="1"/>
    <col min="12301" max="12301" width="10.140625" style="6" customWidth="1"/>
    <col min="12302" max="12303" width="7.140625" style="6" customWidth="1"/>
    <col min="12304" max="12304" width="7.85546875" style="6" customWidth="1"/>
    <col min="12305" max="12305" width="12.42578125" style="6" customWidth="1"/>
    <col min="12306" max="12306" width="9" style="6"/>
    <col min="12307" max="12307" width="10.42578125" style="6" customWidth="1"/>
    <col min="12308" max="12308" width="12" style="6" customWidth="1"/>
    <col min="12309" max="12548" width="9" style="6"/>
    <col min="12549" max="12549" width="8.85546875" style="6" customWidth="1"/>
    <col min="12550" max="12550" width="6.42578125" style="6" customWidth="1"/>
    <col min="12551" max="12551" width="7.5703125" style="6" customWidth="1"/>
    <col min="12552" max="12552" width="0" style="6" hidden="1" customWidth="1"/>
    <col min="12553" max="12553" width="7.85546875" style="6" customWidth="1"/>
    <col min="12554" max="12554" width="17.42578125" style="6" customWidth="1"/>
    <col min="12555" max="12555" width="7" style="6" customWidth="1"/>
    <col min="12556" max="12556" width="9.42578125" style="6" customWidth="1"/>
    <col min="12557" max="12557" width="10.140625" style="6" customWidth="1"/>
    <col min="12558" max="12559" width="7.140625" style="6" customWidth="1"/>
    <col min="12560" max="12560" width="7.85546875" style="6" customWidth="1"/>
    <col min="12561" max="12561" width="12.42578125" style="6" customWidth="1"/>
    <col min="12562" max="12562" width="9" style="6"/>
    <col min="12563" max="12563" width="10.42578125" style="6" customWidth="1"/>
    <col min="12564" max="12564" width="12" style="6" customWidth="1"/>
    <col min="12565" max="12804" width="9" style="6"/>
    <col min="12805" max="12805" width="8.85546875" style="6" customWidth="1"/>
    <col min="12806" max="12806" width="6.42578125" style="6" customWidth="1"/>
    <col min="12807" max="12807" width="7.5703125" style="6" customWidth="1"/>
    <col min="12808" max="12808" width="0" style="6" hidden="1" customWidth="1"/>
    <col min="12809" max="12809" width="7.85546875" style="6" customWidth="1"/>
    <col min="12810" max="12810" width="17.42578125" style="6" customWidth="1"/>
    <col min="12811" max="12811" width="7" style="6" customWidth="1"/>
    <col min="12812" max="12812" width="9.42578125" style="6" customWidth="1"/>
    <col min="12813" max="12813" width="10.140625" style="6" customWidth="1"/>
    <col min="12814" max="12815" width="7.140625" style="6" customWidth="1"/>
    <col min="12816" max="12816" width="7.85546875" style="6" customWidth="1"/>
    <col min="12817" max="12817" width="12.42578125" style="6" customWidth="1"/>
    <col min="12818" max="12818" width="9" style="6"/>
    <col min="12819" max="12819" width="10.42578125" style="6" customWidth="1"/>
    <col min="12820" max="12820" width="12" style="6" customWidth="1"/>
    <col min="12821" max="13060" width="9" style="6"/>
    <col min="13061" max="13061" width="8.85546875" style="6" customWidth="1"/>
    <col min="13062" max="13062" width="6.42578125" style="6" customWidth="1"/>
    <col min="13063" max="13063" width="7.5703125" style="6" customWidth="1"/>
    <col min="13064" max="13064" width="0" style="6" hidden="1" customWidth="1"/>
    <col min="13065" max="13065" width="7.85546875" style="6" customWidth="1"/>
    <col min="13066" max="13066" width="17.42578125" style="6" customWidth="1"/>
    <col min="13067" max="13067" width="7" style="6" customWidth="1"/>
    <col min="13068" max="13068" width="9.42578125" style="6" customWidth="1"/>
    <col min="13069" max="13069" width="10.140625" style="6" customWidth="1"/>
    <col min="13070" max="13071" width="7.140625" style="6" customWidth="1"/>
    <col min="13072" max="13072" width="7.85546875" style="6" customWidth="1"/>
    <col min="13073" max="13073" width="12.42578125" style="6" customWidth="1"/>
    <col min="13074" max="13074" width="9" style="6"/>
    <col min="13075" max="13075" width="10.42578125" style="6" customWidth="1"/>
    <col min="13076" max="13076" width="12" style="6" customWidth="1"/>
    <col min="13077" max="13316" width="9" style="6"/>
    <col min="13317" max="13317" width="8.85546875" style="6" customWidth="1"/>
    <col min="13318" max="13318" width="6.42578125" style="6" customWidth="1"/>
    <col min="13319" max="13319" width="7.5703125" style="6" customWidth="1"/>
    <col min="13320" max="13320" width="0" style="6" hidden="1" customWidth="1"/>
    <col min="13321" max="13321" width="7.85546875" style="6" customWidth="1"/>
    <col min="13322" max="13322" width="17.42578125" style="6" customWidth="1"/>
    <col min="13323" max="13323" width="7" style="6" customWidth="1"/>
    <col min="13324" max="13324" width="9.42578125" style="6" customWidth="1"/>
    <col min="13325" max="13325" width="10.140625" style="6" customWidth="1"/>
    <col min="13326" max="13327" width="7.140625" style="6" customWidth="1"/>
    <col min="13328" max="13328" width="7.85546875" style="6" customWidth="1"/>
    <col min="13329" max="13329" width="12.42578125" style="6" customWidth="1"/>
    <col min="13330" max="13330" width="9" style="6"/>
    <col min="13331" max="13331" width="10.42578125" style="6" customWidth="1"/>
    <col min="13332" max="13332" width="12" style="6" customWidth="1"/>
    <col min="13333" max="13572" width="9" style="6"/>
    <col min="13573" max="13573" width="8.85546875" style="6" customWidth="1"/>
    <col min="13574" max="13574" width="6.42578125" style="6" customWidth="1"/>
    <col min="13575" max="13575" width="7.5703125" style="6" customWidth="1"/>
    <col min="13576" max="13576" width="0" style="6" hidden="1" customWidth="1"/>
    <col min="13577" max="13577" width="7.85546875" style="6" customWidth="1"/>
    <col min="13578" max="13578" width="17.42578125" style="6" customWidth="1"/>
    <col min="13579" max="13579" width="7" style="6" customWidth="1"/>
    <col min="13580" max="13580" width="9.42578125" style="6" customWidth="1"/>
    <col min="13581" max="13581" width="10.140625" style="6" customWidth="1"/>
    <col min="13582" max="13583" width="7.140625" style="6" customWidth="1"/>
    <col min="13584" max="13584" width="7.85546875" style="6" customWidth="1"/>
    <col min="13585" max="13585" width="12.42578125" style="6" customWidth="1"/>
    <col min="13586" max="13586" width="9" style="6"/>
    <col min="13587" max="13587" width="10.42578125" style="6" customWidth="1"/>
    <col min="13588" max="13588" width="12" style="6" customWidth="1"/>
    <col min="13589" max="13828" width="9" style="6"/>
    <col min="13829" max="13829" width="8.85546875" style="6" customWidth="1"/>
    <col min="13830" max="13830" width="6.42578125" style="6" customWidth="1"/>
    <col min="13831" max="13831" width="7.5703125" style="6" customWidth="1"/>
    <col min="13832" max="13832" width="0" style="6" hidden="1" customWidth="1"/>
    <col min="13833" max="13833" width="7.85546875" style="6" customWidth="1"/>
    <col min="13834" max="13834" width="17.42578125" style="6" customWidth="1"/>
    <col min="13835" max="13835" width="7" style="6" customWidth="1"/>
    <col min="13836" max="13836" width="9.42578125" style="6" customWidth="1"/>
    <col min="13837" max="13837" width="10.140625" style="6" customWidth="1"/>
    <col min="13838" max="13839" width="7.140625" style="6" customWidth="1"/>
    <col min="13840" max="13840" width="7.85546875" style="6" customWidth="1"/>
    <col min="13841" max="13841" width="12.42578125" style="6" customWidth="1"/>
    <col min="13842" max="13842" width="9" style="6"/>
    <col min="13843" max="13843" width="10.42578125" style="6" customWidth="1"/>
    <col min="13844" max="13844" width="12" style="6" customWidth="1"/>
    <col min="13845" max="14084" width="9" style="6"/>
    <col min="14085" max="14085" width="8.85546875" style="6" customWidth="1"/>
    <col min="14086" max="14086" width="6.42578125" style="6" customWidth="1"/>
    <col min="14087" max="14087" width="7.5703125" style="6" customWidth="1"/>
    <col min="14088" max="14088" width="0" style="6" hidden="1" customWidth="1"/>
    <col min="14089" max="14089" width="7.85546875" style="6" customWidth="1"/>
    <col min="14090" max="14090" width="17.42578125" style="6" customWidth="1"/>
    <col min="14091" max="14091" width="7" style="6" customWidth="1"/>
    <col min="14092" max="14092" width="9.42578125" style="6" customWidth="1"/>
    <col min="14093" max="14093" width="10.140625" style="6" customWidth="1"/>
    <col min="14094" max="14095" width="7.140625" style="6" customWidth="1"/>
    <col min="14096" max="14096" width="7.85546875" style="6" customWidth="1"/>
    <col min="14097" max="14097" width="12.42578125" style="6" customWidth="1"/>
    <col min="14098" max="14098" width="9" style="6"/>
    <col min="14099" max="14099" width="10.42578125" style="6" customWidth="1"/>
    <col min="14100" max="14100" width="12" style="6" customWidth="1"/>
    <col min="14101" max="14340" width="9" style="6"/>
    <col min="14341" max="14341" width="8.85546875" style="6" customWidth="1"/>
    <col min="14342" max="14342" width="6.42578125" style="6" customWidth="1"/>
    <col min="14343" max="14343" width="7.5703125" style="6" customWidth="1"/>
    <col min="14344" max="14344" width="0" style="6" hidden="1" customWidth="1"/>
    <col min="14345" max="14345" width="7.85546875" style="6" customWidth="1"/>
    <col min="14346" max="14346" width="17.42578125" style="6" customWidth="1"/>
    <col min="14347" max="14347" width="7" style="6" customWidth="1"/>
    <col min="14348" max="14348" width="9.42578125" style="6" customWidth="1"/>
    <col min="14349" max="14349" width="10.140625" style="6" customWidth="1"/>
    <col min="14350" max="14351" width="7.140625" style="6" customWidth="1"/>
    <col min="14352" max="14352" width="7.85546875" style="6" customWidth="1"/>
    <col min="14353" max="14353" width="12.42578125" style="6" customWidth="1"/>
    <col min="14354" max="14354" width="9" style="6"/>
    <col min="14355" max="14355" width="10.42578125" style="6" customWidth="1"/>
    <col min="14356" max="14356" width="12" style="6" customWidth="1"/>
    <col min="14357" max="14596" width="9" style="6"/>
    <col min="14597" max="14597" width="8.85546875" style="6" customWidth="1"/>
    <col min="14598" max="14598" width="6.42578125" style="6" customWidth="1"/>
    <col min="14599" max="14599" width="7.5703125" style="6" customWidth="1"/>
    <col min="14600" max="14600" width="0" style="6" hidden="1" customWidth="1"/>
    <col min="14601" max="14601" width="7.85546875" style="6" customWidth="1"/>
    <col min="14602" max="14602" width="17.42578125" style="6" customWidth="1"/>
    <col min="14603" max="14603" width="7" style="6" customWidth="1"/>
    <col min="14604" max="14604" width="9.42578125" style="6" customWidth="1"/>
    <col min="14605" max="14605" width="10.140625" style="6" customWidth="1"/>
    <col min="14606" max="14607" width="7.140625" style="6" customWidth="1"/>
    <col min="14608" max="14608" width="7.85546875" style="6" customWidth="1"/>
    <col min="14609" max="14609" width="12.42578125" style="6" customWidth="1"/>
    <col min="14610" max="14610" width="9" style="6"/>
    <col min="14611" max="14611" width="10.42578125" style="6" customWidth="1"/>
    <col min="14612" max="14612" width="12" style="6" customWidth="1"/>
    <col min="14613" max="14852" width="9" style="6"/>
    <col min="14853" max="14853" width="8.85546875" style="6" customWidth="1"/>
    <col min="14854" max="14854" width="6.42578125" style="6" customWidth="1"/>
    <col min="14855" max="14855" width="7.5703125" style="6" customWidth="1"/>
    <col min="14856" max="14856" width="0" style="6" hidden="1" customWidth="1"/>
    <col min="14857" max="14857" width="7.85546875" style="6" customWidth="1"/>
    <col min="14858" max="14858" width="17.42578125" style="6" customWidth="1"/>
    <col min="14859" max="14859" width="7" style="6" customWidth="1"/>
    <col min="14860" max="14860" width="9.42578125" style="6" customWidth="1"/>
    <col min="14861" max="14861" width="10.140625" style="6" customWidth="1"/>
    <col min="14862" max="14863" width="7.140625" style="6" customWidth="1"/>
    <col min="14864" max="14864" width="7.85546875" style="6" customWidth="1"/>
    <col min="14865" max="14865" width="12.42578125" style="6" customWidth="1"/>
    <col min="14866" max="14866" width="9" style="6"/>
    <col min="14867" max="14867" width="10.42578125" style="6" customWidth="1"/>
    <col min="14868" max="14868" width="12" style="6" customWidth="1"/>
    <col min="14869" max="15108" width="9" style="6"/>
    <col min="15109" max="15109" width="8.85546875" style="6" customWidth="1"/>
    <col min="15110" max="15110" width="6.42578125" style="6" customWidth="1"/>
    <col min="15111" max="15111" width="7.5703125" style="6" customWidth="1"/>
    <col min="15112" max="15112" width="0" style="6" hidden="1" customWidth="1"/>
    <col min="15113" max="15113" width="7.85546875" style="6" customWidth="1"/>
    <col min="15114" max="15114" width="17.42578125" style="6" customWidth="1"/>
    <col min="15115" max="15115" width="7" style="6" customWidth="1"/>
    <col min="15116" max="15116" width="9.42578125" style="6" customWidth="1"/>
    <col min="15117" max="15117" width="10.140625" style="6" customWidth="1"/>
    <col min="15118" max="15119" width="7.140625" style="6" customWidth="1"/>
    <col min="15120" max="15120" width="7.85546875" style="6" customWidth="1"/>
    <col min="15121" max="15121" width="12.42578125" style="6" customWidth="1"/>
    <col min="15122" max="15122" width="9" style="6"/>
    <col min="15123" max="15123" width="10.42578125" style="6" customWidth="1"/>
    <col min="15124" max="15124" width="12" style="6" customWidth="1"/>
    <col min="15125" max="15364" width="9" style="6"/>
    <col min="15365" max="15365" width="8.85546875" style="6" customWidth="1"/>
    <col min="15366" max="15366" width="6.42578125" style="6" customWidth="1"/>
    <col min="15367" max="15367" width="7.5703125" style="6" customWidth="1"/>
    <col min="15368" max="15368" width="0" style="6" hidden="1" customWidth="1"/>
    <col min="15369" max="15369" width="7.85546875" style="6" customWidth="1"/>
    <col min="15370" max="15370" width="17.42578125" style="6" customWidth="1"/>
    <col min="15371" max="15371" width="7" style="6" customWidth="1"/>
    <col min="15372" max="15372" width="9.42578125" style="6" customWidth="1"/>
    <col min="15373" max="15373" width="10.140625" style="6" customWidth="1"/>
    <col min="15374" max="15375" width="7.140625" style="6" customWidth="1"/>
    <col min="15376" max="15376" width="7.85546875" style="6" customWidth="1"/>
    <col min="15377" max="15377" width="12.42578125" style="6" customWidth="1"/>
    <col min="15378" max="15378" width="9" style="6"/>
    <col min="15379" max="15379" width="10.42578125" style="6" customWidth="1"/>
    <col min="15380" max="15380" width="12" style="6" customWidth="1"/>
    <col min="15381" max="15620" width="9" style="6"/>
    <col min="15621" max="15621" width="8.85546875" style="6" customWidth="1"/>
    <col min="15622" max="15622" width="6.42578125" style="6" customWidth="1"/>
    <col min="15623" max="15623" width="7.5703125" style="6" customWidth="1"/>
    <col min="15624" max="15624" width="0" style="6" hidden="1" customWidth="1"/>
    <col min="15625" max="15625" width="7.85546875" style="6" customWidth="1"/>
    <col min="15626" max="15626" width="17.42578125" style="6" customWidth="1"/>
    <col min="15627" max="15627" width="7" style="6" customWidth="1"/>
    <col min="15628" max="15628" width="9.42578125" style="6" customWidth="1"/>
    <col min="15629" max="15629" width="10.140625" style="6" customWidth="1"/>
    <col min="15630" max="15631" width="7.140625" style="6" customWidth="1"/>
    <col min="15632" max="15632" width="7.85546875" style="6" customWidth="1"/>
    <col min="15633" max="15633" width="12.42578125" style="6" customWidth="1"/>
    <col min="15634" max="15634" width="9" style="6"/>
    <col min="15635" max="15635" width="10.42578125" style="6" customWidth="1"/>
    <col min="15636" max="15636" width="12" style="6" customWidth="1"/>
    <col min="15637" max="15876" width="9" style="6"/>
    <col min="15877" max="15877" width="8.85546875" style="6" customWidth="1"/>
    <col min="15878" max="15878" width="6.42578125" style="6" customWidth="1"/>
    <col min="15879" max="15879" width="7.5703125" style="6" customWidth="1"/>
    <col min="15880" max="15880" width="0" style="6" hidden="1" customWidth="1"/>
    <col min="15881" max="15881" width="7.85546875" style="6" customWidth="1"/>
    <col min="15882" max="15882" width="17.42578125" style="6" customWidth="1"/>
    <col min="15883" max="15883" width="7" style="6" customWidth="1"/>
    <col min="15884" max="15884" width="9.42578125" style="6" customWidth="1"/>
    <col min="15885" max="15885" width="10.140625" style="6" customWidth="1"/>
    <col min="15886" max="15887" width="7.140625" style="6" customWidth="1"/>
    <col min="15888" max="15888" width="7.85546875" style="6" customWidth="1"/>
    <col min="15889" max="15889" width="12.42578125" style="6" customWidth="1"/>
    <col min="15890" max="15890" width="9" style="6"/>
    <col min="15891" max="15891" width="10.42578125" style="6" customWidth="1"/>
    <col min="15892" max="15892" width="12" style="6" customWidth="1"/>
    <col min="15893" max="16132" width="9" style="6"/>
    <col min="16133" max="16133" width="8.85546875" style="6" customWidth="1"/>
    <col min="16134" max="16134" width="6.42578125" style="6" customWidth="1"/>
    <col min="16135" max="16135" width="7.5703125" style="6" customWidth="1"/>
    <col min="16136" max="16136" width="0" style="6" hidden="1" customWidth="1"/>
    <col min="16137" max="16137" width="7.85546875" style="6" customWidth="1"/>
    <col min="16138" max="16138" width="17.42578125" style="6" customWidth="1"/>
    <col min="16139" max="16139" width="7" style="6" customWidth="1"/>
    <col min="16140" max="16140" width="9.42578125" style="6" customWidth="1"/>
    <col min="16141" max="16141" width="10.140625" style="6" customWidth="1"/>
    <col min="16142" max="16143" width="7.140625" style="6" customWidth="1"/>
    <col min="16144" max="16144" width="7.85546875" style="6" customWidth="1"/>
    <col min="16145" max="16145" width="12.42578125" style="6" customWidth="1"/>
    <col min="16146" max="16146" width="9" style="6"/>
    <col min="16147" max="16147" width="10.42578125" style="6" customWidth="1"/>
    <col min="16148" max="16148" width="12" style="6" customWidth="1"/>
    <col min="16149" max="16384" width="9" style="6"/>
  </cols>
  <sheetData>
    <row r="2" spans="1:20" s="168" customFormat="1" ht="74.25" customHeight="1">
      <c r="A2" s="379"/>
      <c r="B2" s="169"/>
      <c r="D2" s="170"/>
      <c r="E2" s="317"/>
      <c r="F2" s="499"/>
      <c r="G2" s="499"/>
      <c r="H2" s="499"/>
      <c r="I2" s="499"/>
      <c r="J2" s="499"/>
      <c r="K2" s="499"/>
      <c r="L2" s="499"/>
      <c r="M2" s="499"/>
      <c r="N2" s="499"/>
      <c r="O2" s="318"/>
      <c r="P2" s="81"/>
      <c r="Q2" s="81"/>
      <c r="R2" s="81"/>
      <c r="S2" s="81"/>
      <c r="T2" s="81"/>
    </row>
    <row r="3" spans="1:20" ht="17.25" customHeight="1">
      <c r="A3" s="380"/>
      <c r="F3" s="546" t="s">
        <v>132</v>
      </c>
      <c r="G3" s="546"/>
      <c r="H3" s="546"/>
      <c r="I3" s="546"/>
      <c r="J3" s="546"/>
      <c r="K3" s="546"/>
      <c r="L3" s="546"/>
      <c r="M3" s="546"/>
      <c r="N3" s="546"/>
      <c r="O3" s="173"/>
      <c r="P3" s="15"/>
      <c r="Q3" s="15"/>
      <c r="R3" s="15"/>
      <c r="S3" s="15"/>
      <c r="T3" s="15"/>
    </row>
    <row r="4" spans="1:20" ht="15" customHeight="1">
      <c r="F4" s="540" t="s">
        <v>116</v>
      </c>
      <c r="G4" s="540"/>
      <c r="H4" s="540"/>
      <c r="I4" s="540"/>
      <c r="J4" s="540"/>
      <c r="K4" s="540"/>
      <c r="L4" s="540"/>
      <c r="M4" s="540"/>
      <c r="N4" s="540"/>
      <c r="O4" s="173"/>
      <c r="P4" s="15"/>
      <c r="Q4" s="15"/>
      <c r="R4" s="15"/>
      <c r="S4" s="15"/>
      <c r="T4" s="15"/>
    </row>
    <row r="5" spans="1:20" ht="18">
      <c r="C5" s="174"/>
      <c r="F5" s="88"/>
      <c r="G5" s="90"/>
      <c r="H5" s="15" t="s">
        <v>19</v>
      </c>
      <c r="I5" s="15" t="s">
        <v>19</v>
      </c>
      <c r="J5" s="15"/>
      <c r="K5" s="173"/>
      <c r="L5" s="173"/>
      <c r="M5" s="173"/>
      <c r="N5" s="173"/>
      <c r="O5" s="173"/>
      <c r="P5" s="15"/>
      <c r="Q5" s="15"/>
      <c r="R5" s="15"/>
      <c r="S5" s="15"/>
      <c r="T5" s="15"/>
    </row>
    <row r="6" spans="1:20" ht="15.75">
      <c r="G6" s="24"/>
      <c r="H6" s="25"/>
      <c r="N6" s="175" t="s">
        <v>19</v>
      </c>
      <c r="P6" s="190" t="s">
        <v>2</v>
      </c>
      <c r="Q6" s="191">
        <f>'NE-AEC7 (DIRECTLY)'!$J$6</f>
        <v>41046</v>
      </c>
      <c r="R6" s="191" t="s">
        <v>19</v>
      </c>
      <c r="S6" s="191" t="s">
        <v>19</v>
      </c>
      <c r="T6" s="191" t="s">
        <v>19</v>
      </c>
    </row>
    <row r="7" spans="1:20" s="30" customFormat="1" ht="37.5" customHeight="1">
      <c r="A7" s="382" t="s">
        <v>21</v>
      </c>
      <c r="B7" s="176" t="s">
        <v>22</v>
      </c>
      <c r="C7" s="27" t="s">
        <v>23</v>
      </c>
      <c r="D7" s="27" t="s">
        <v>4</v>
      </c>
      <c r="E7" s="177" t="s">
        <v>5</v>
      </c>
      <c r="F7" s="178" t="s">
        <v>3</v>
      </c>
      <c r="G7" s="27" t="s">
        <v>5</v>
      </c>
      <c r="H7" s="179" t="s">
        <v>386</v>
      </c>
      <c r="I7" s="180" t="s">
        <v>133</v>
      </c>
      <c r="J7" s="180" t="s">
        <v>134</v>
      </c>
      <c r="K7" s="180" t="s">
        <v>135</v>
      </c>
      <c r="L7" s="180" t="s">
        <v>136</v>
      </c>
      <c r="M7" s="180" t="s">
        <v>137</v>
      </c>
      <c r="N7" s="180" t="s">
        <v>138</v>
      </c>
      <c r="O7" s="391" t="s">
        <v>394</v>
      </c>
      <c r="P7" s="390" t="s">
        <v>392</v>
      </c>
      <c r="Q7" s="390" t="s">
        <v>391</v>
      </c>
      <c r="R7" s="181" t="s">
        <v>393</v>
      </c>
      <c r="S7" s="181" t="s">
        <v>416</v>
      </c>
      <c r="T7" s="181" t="s">
        <v>422</v>
      </c>
    </row>
    <row r="8" spans="1:20" ht="35.25" hidden="1" customHeight="1">
      <c r="A8" s="383" t="str">
        <f>'WM-AMC1'!A8</f>
        <v>SARA</v>
      </c>
      <c r="B8" s="182">
        <f>'WM-AMC1'!B8</f>
        <v>80</v>
      </c>
      <c r="C8" s="32">
        <f>'WM-AMC1'!C8</f>
        <v>40948</v>
      </c>
      <c r="D8" s="45" t="e">
        <f>'WM-AMC1'!#REF!</f>
        <v>#REF!</v>
      </c>
      <c r="E8" s="32">
        <f>'WM-AMC1'!D8</f>
        <v>40951</v>
      </c>
      <c r="F8" s="183" t="str">
        <f>'WM-AMC1'!E8</f>
        <v>XIN DA LIAN
1206W</v>
      </c>
      <c r="G8" s="32">
        <f>'WM-AMC1'!F8</f>
        <v>40958</v>
      </c>
      <c r="H8" s="32">
        <f>G8+13</f>
        <v>40971</v>
      </c>
      <c r="I8" s="32">
        <f t="shared" ref="I8" si="0">H8+10</f>
        <v>40981</v>
      </c>
      <c r="J8" s="184">
        <f t="shared" ref="J8" si="1">H8+9</f>
        <v>40980</v>
      </c>
      <c r="K8" s="184">
        <f t="shared" ref="K8" si="2">J8+3</f>
        <v>40983</v>
      </c>
      <c r="L8" s="184">
        <f t="shared" ref="L8" si="3">H8+7</f>
        <v>40978</v>
      </c>
      <c r="M8" s="32">
        <f t="shared" ref="M8" si="4">H8+12</f>
        <v>40983</v>
      </c>
      <c r="N8" s="32">
        <f t="shared" ref="N8" si="5">H8+14</f>
        <v>40985</v>
      </c>
      <c r="O8" s="184">
        <f t="shared" ref="O8" si="6">H8+8</f>
        <v>40979</v>
      </c>
      <c r="P8" s="184">
        <f t="shared" ref="P8:T10" si="7">H8+3</f>
        <v>40974</v>
      </c>
      <c r="Q8" s="184">
        <f t="shared" si="7"/>
        <v>40984</v>
      </c>
      <c r="R8" s="184">
        <f t="shared" si="7"/>
        <v>40983</v>
      </c>
      <c r="S8" s="184">
        <f t="shared" si="7"/>
        <v>40986</v>
      </c>
      <c r="T8" s="184">
        <f t="shared" si="7"/>
        <v>40981</v>
      </c>
    </row>
    <row r="9" spans="1:20" ht="35.25" hidden="1" customHeight="1">
      <c r="A9" s="383" t="str">
        <f>'WM-AMC1'!A9</f>
        <v>SARA</v>
      </c>
      <c r="B9" s="182">
        <f>'WM-AMC1'!B9</f>
        <v>81</v>
      </c>
      <c r="C9" s="32">
        <f>'WM-AMC1'!C9</f>
        <v>40955</v>
      </c>
      <c r="D9" s="45" t="e">
        <f>'WM-AMC1'!#REF!</f>
        <v>#REF!</v>
      </c>
      <c r="E9" s="32">
        <f>'WM-AMC1'!D9</f>
        <v>40958</v>
      </c>
      <c r="F9" s="183" t="str">
        <f>'WM-AMC1'!E9</f>
        <v>XIN CHI WAN
1207W</v>
      </c>
      <c r="G9" s="32">
        <f>'WM-AMC1'!F9</f>
        <v>40966</v>
      </c>
      <c r="H9" s="32">
        <f t="shared" ref="H9:H13" si="8">G9+13</f>
        <v>40979</v>
      </c>
      <c r="I9" s="32">
        <f t="shared" ref="I9" si="9">H9+10</f>
        <v>40989</v>
      </c>
      <c r="J9" s="184">
        <f t="shared" ref="J9" si="10">H9+9</f>
        <v>40988</v>
      </c>
      <c r="K9" s="184">
        <f t="shared" ref="K9" si="11">J9+3</f>
        <v>40991</v>
      </c>
      <c r="L9" s="184">
        <f t="shared" ref="L9" si="12">H9+7</f>
        <v>40986</v>
      </c>
      <c r="M9" s="32">
        <f t="shared" ref="M9" si="13">H9+12</f>
        <v>40991</v>
      </c>
      <c r="N9" s="32">
        <f t="shared" ref="N9" si="14">H9+14</f>
        <v>40993</v>
      </c>
      <c r="O9" s="184">
        <f t="shared" ref="O9" si="15">H9+8</f>
        <v>40987</v>
      </c>
      <c r="P9" s="184">
        <f t="shared" ref="P9:R9" si="16">H9+3</f>
        <v>40982</v>
      </c>
      <c r="Q9" s="184">
        <f t="shared" si="16"/>
        <v>40992</v>
      </c>
      <c r="R9" s="184">
        <f t="shared" si="16"/>
        <v>40991</v>
      </c>
      <c r="S9" s="184">
        <f t="shared" si="7"/>
        <v>40994</v>
      </c>
      <c r="T9" s="184">
        <f t="shared" si="7"/>
        <v>40989</v>
      </c>
    </row>
    <row r="10" spans="1:20" ht="35.25" hidden="1" customHeight="1">
      <c r="A10" s="383" t="str">
        <f>'WM-AMC1'!A10</f>
        <v>SARA</v>
      </c>
      <c r="B10" s="182">
        <f>'WM-AMC1'!B10</f>
        <v>82</v>
      </c>
      <c r="C10" s="32">
        <f>'WM-AMC1'!C10</f>
        <v>40962</v>
      </c>
      <c r="D10" s="45" t="e">
        <f>'WM-AMC1'!#REF!</f>
        <v>#REF!</v>
      </c>
      <c r="E10" s="32">
        <f>'WM-AMC1'!D10</f>
        <v>40965</v>
      </c>
      <c r="F10" s="547" t="str">
        <f>'WM-AMC1'!E10</f>
        <v>AL RAWDAH
1208W</v>
      </c>
      <c r="G10" s="506">
        <f>'WM-AMC1'!F10</f>
        <v>40977</v>
      </c>
      <c r="H10" s="506">
        <f>G10+12</f>
        <v>40989</v>
      </c>
      <c r="I10" s="506">
        <f t="shared" ref="I10" si="17">H10+10</f>
        <v>40999</v>
      </c>
      <c r="J10" s="544">
        <f t="shared" ref="J10" si="18">H10+9</f>
        <v>40998</v>
      </c>
      <c r="K10" s="544">
        <f t="shared" ref="K10" si="19">J10+3</f>
        <v>41001</v>
      </c>
      <c r="L10" s="544">
        <f t="shared" ref="L10" si="20">H10+7</f>
        <v>40996</v>
      </c>
      <c r="M10" s="506">
        <f t="shared" ref="M10" si="21">H10+12</f>
        <v>41001</v>
      </c>
      <c r="N10" s="506">
        <f t="shared" ref="N10" si="22">H10+14</f>
        <v>41003</v>
      </c>
      <c r="O10" s="544">
        <f t="shared" ref="O10" si="23">H10+8</f>
        <v>40997</v>
      </c>
      <c r="P10" s="544">
        <f t="shared" ref="P10:R10" si="24">H10+3</f>
        <v>40992</v>
      </c>
      <c r="Q10" s="544">
        <f t="shared" si="24"/>
        <v>41002</v>
      </c>
      <c r="R10" s="544">
        <f t="shared" si="24"/>
        <v>41001</v>
      </c>
      <c r="S10" s="544">
        <f t="shared" si="7"/>
        <v>41004</v>
      </c>
      <c r="T10" s="544">
        <f t="shared" si="7"/>
        <v>40999</v>
      </c>
    </row>
    <row r="11" spans="1:20" ht="35.25" hidden="1" customHeight="1">
      <c r="A11" s="383" t="str">
        <f>'WM-AMC1'!A11</f>
        <v>SARA</v>
      </c>
      <c r="B11" s="182">
        <f>'WM-AMC1'!B11</f>
        <v>83</v>
      </c>
      <c r="C11" s="32">
        <f>'WM-AMC1'!C11</f>
        <v>40969</v>
      </c>
      <c r="D11" s="45" t="e">
        <f>'WM-AMC1'!#REF!</f>
        <v>#REF!</v>
      </c>
      <c r="E11" s="32">
        <f>'WM-AMC1'!D11</f>
        <v>40972</v>
      </c>
      <c r="F11" s="548"/>
      <c r="G11" s="508"/>
      <c r="H11" s="508"/>
      <c r="I11" s="508"/>
      <c r="J11" s="545"/>
      <c r="K11" s="545"/>
      <c r="L11" s="545"/>
      <c r="M11" s="508"/>
      <c r="N11" s="508"/>
      <c r="O11" s="545"/>
      <c r="P11" s="545"/>
      <c r="Q11" s="545"/>
      <c r="R11" s="545"/>
      <c r="S11" s="545"/>
      <c r="T11" s="545"/>
    </row>
    <row r="12" spans="1:20" ht="33" hidden="1" customHeight="1">
      <c r="A12" s="383" t="str">
        <f>'WM-AMC1'!A12</f>
        <v>SARA</v>
      </c>
      <c r="B12" s="182">
        <f>'WM-AMC1'!B12</f>
        <v>84</v>
      </c>
      <c r="C12" s="32">
        <f>'WM-AMC1'!C12</f>
        <v>40976</v>
      </c>
      <c r="D12" s="45" t="e">
        <f>'WM-AMC1'!#REF!</f>
        <v>#REF!</v>
      </c>
      <c r="E12" s="32">
        <f>'WM-AMC1'!D12</f>
        <v>40979</v>
      </c>
      <c r="F12" s="183" t="str">
        <f>'WM-AMC1'!E12</f>
        <v>AL SAFAT
1209W</v>
      </c>
      <c r="G12" s="32">
        <f>'WM-AMC1'!F12</f>
        <v>40985</v>
      </c>
      <c r="H12" s="32">
        <f>G12+12</f>
        <v>40997</v>
      </c>
      <c r="I12" s="32">
        <f>H12+15</f>
        <v>41012</v>
      </c>
      <c r="J12" s="184">
        <f t="shared" ref="J12:J13" si="25">H12+9</f>
        <v>41006</v>
      </c>
      <c r="K12" s="184">
        <f t="shared" ref="K12:K13" si="26">J12+3</f>
        <v>41009</v>
      </c>
      <c r="L12" s="184">
        <f t="shared" ref="L12:L13" si="27">H12+7</f>
        <v>41004</v>
      </c>
      <c r="M12" s="32">
        <f t="shared" ref="M12:M13" si="28">H12+12</f>
        <v>41009</v>
      </c>
      <c r="N12" s="32">
        <f t="shared" ref="N12:N13" si="29">H12+14</f>
        <v>41011</v>
      </c>
      <c r="O12" s="184">
        <f t="shared" ref="O12:O13" si="30">H12+8</f>
        <v>41005</v>
      </c>
      <c r="P12" s="184">
        <f t="shared" ref="P12:T13" si="31">H12+3</f>
        <v>41000</v>
      </c>
      <c r="Q12" s="184">
        <f t="shared" si="31"/>
        <v>41015</v>
      </c>
      <c r="R12" s="184">
        <f t="shared" si="31"/>
        <v>41009</v>
      </c>
      <c r="S12" s="184">
        <f t="shared" si="31"/>
        <v>41012</v>
      </c>
      <c r="T12" s="184">
        <f t="shared" si="31"/>
        <v>41007</v>
      </c>
    </row>
    <row r="13" spans="1:20" ht="34.5" hidden="1" customHeight="1">
      <c r="A13" s="383" t="str">
        <f>'WM-AMC1'!A13</f>
        <v>SARA</v>
      </c>
      <c r="B13" s="182">
        <f>'WM-AMC1'!B13</f>
        <v>85</v>
      </c>
      <c r="C13" s="32">
        <f>'WM-AMC1'!C13</f>
        <v>40983</v>
      </c>
      <c r="D13" s="45" t="e">
        <f>'WM-AMC1'!#REF!</f>
        <v>#REF!</v>
      </c>
      <c r="E13" s="32">
        <f>'WM-AMC1'!D13</f>
        <v>40986</v>
      </c>
      <c r="F13" s="183" t="str">
        <f>'WM-AMC1'!E13</f>
        <v>CSCL AMERICA
1210W</v>
      </c>
      <c r="G13" s="32">
        <f>'WM-AMC1'!F13</f>
        <v>40988</v>
      </c>
      <c r="H13" s="32">
        <f t="shared" si="8"/>
        <v>41001</v>
      </c>
      <c r="I13" s="32">
        <f>H13+9</f>
        <v>41010</v>
      </c>
      <c r="J13" s="184">
        <f t="shared" si="25"/>
        <v>41010</v>
      </c>
      <c r="K13" s="184">
        <f t="shared" si="26"/>
        <v>41013</v>
      </c>
      <c r="L13" s="184">
        <f t="shared" si="27"/>
        <v>41008</v>
      </c>
      <c r="M13" s="32">
        <f t="shared" si="28"/>
        <v>41013</v>
      </c>
      <c r="N13" s="32">
        <f t="shared" si="29"/>
        <v>41015</v>
      </c>
      <c r="O13" s="184">
        <f t="shared" si="30"/>
        <v>41009</v>
      </c>
      <c r="P13" s="184">
        <f t="shared" si="31"/>
        <v>41004</v>
      </c>
      <c r="Q13" s="184">
        <f t="shared" si="31"/>
        <v>41013</v>
      </c>
      <c r="R13" s="184">
        <f t="shared" si="31"/>
        <v>41013</v>
      </c>
      <c r="S13" s="184">
        <f t="shared" si="31"/>
        <v>41016</v>
      </c>
      <c r="T13" s="184">
        <f t="shared" si="31"/>
        <v>41011</v>
      </c>
    </row>
    <row r="14" spans="1:20" ht="35.25" hidden="1" customHeight="1">
      <c r="A14" s="383" t="str">
        <f>'WM-AMC1'!A14</f>
        <v>SARA</v>
      </c>
      <c r="B14" s="182">
        <f>'WM-AMC1'!B14</f>
        <v>86</v>
      </c>
      <c r="C14" s="32">
        <f>'WM-AMC1'!C14</f>
        <v>40990</v>
      </c>
      <c r="D14" s="45" t="e">
        <f>'WM-AMC1'!#REF!</f>
        <v>#REF!</v>
      </c>
      <c r="E14" s="32">
        <f>'WM-AMC1'!D14</f>
        <v>40993</v>
      </c>
      <c r="F14" s="183" t="str">
        <f>'WM-AMC1'!E14</f>
        <v>HATTA
1211W</v>
      </c>
      <c r="G14" s="32">
        <f>'WM-AMC1'!F14</f>
        <v>40996</v>
      </c>
      <c r="H14" s="32">
        <f>G14+12</f>
        <v>41008</v>
      </c>
      <c r="I14" s="32">
        <f t="shared" ref="I14" si="32">H14+10</f>
        <v>41018</v>
      </c>
      <c r="J14" s="184">
        <f t="shared" ref="J14" si="33">H14+9</f>
        <v>41017</v>
      </c>
      <c r="K14" s="184">
        <f t="shared" ref="K14" si="34">J14+3</f>
        <v>41020</v>
      </c>
      <c r="L14" s="184">
        <f t="shared" ref="L14" si="35">H14+7</f>
        <v>41015</v>
      </c>
      <c r="M14" s="32">
        <f t="shared" ref="M14" si="36">H14+12</f>
        <v>41020</v>
      </c>
      <c r="N14" s="32">
        <f t="shared" ref="N14" si="37">H14+14</f>
        <v>41022</v>
      </c>
      <c r="O14" s="184">
        <f t="shared" ref="O14" si="38">H14+8</f>
        <v>41016</v>
      </c>
      <c r="P14" s="184">
        <f t="shared" ref="P14:R14" si="39">H14+3</f>
        <v>41011</v>
      </c>
      <c r="Q14" s="184">
        <f t="shared" si="39"/>
        <v>41021</v>
      </c>
      <c r="R14" s="184">
        <f t="shared" si="39"/>
        <v>41020</v>
      </c>
      <c r="S14" s="432" t="s">
        <v>19</v>
      </c>
      <c r="T14" s="432" t="s">
        <v>19</v>
      </c>
    </row>
    <row r="15" spans="1:20" ht="35.25" hidden="1" customHeight="1">
      <c r="A15" s="383" t="str">
        <f>'WM-AMC1'!A15</f>
        <v>SARA</v>
      </c>
      <c r="B15" s="182">
        <f>'WM-AMC1'!B15</f>
        <v>87</v>
      </c>
      <c r="C15" s="32">
        <f>'WM-AMC1'!C15</f>
        <v>40997</v>
      </c>
      <c r="D15" s="45" t="e">
        <f>'WM-AMC1'!#REF!</f>
        <v>#REF!</v>
      </c>
      <c r="E15" s="32">
        <f>'WM-AMC1'!D15</f>
        <v>41000</v>
      </c>
      <c r="F15" s="183" t="str">
        <f>'WM-AMC1'!E15</f>
        <v xml:space="preserve">AL HILAL
1212W </v>
      </c>
      <c r="G15" s="32">
        <f>'WM-AMC1'!F15</f>
        <v>41004</v>
      </c>
      <c r="H15" s="32">
        <f>G15+12</f>
        <v>41016</v>
      </c>
      <c r="I15" s="32">
        <f t="shared" ref="I15" si="40">H15+10</f>
        <v>41026</v>
      </c>
      <c r="J15" s="184">
        <f t="shared" ref="J15" si="41">H15+9</f>
        <v>41025</v>
      </c>
      <c r="K15" s="184">
        <f t="shared" ref="K15" si="42">J15+3</f>
        <v>41028</v>
      </c>
      <c r="L15" s="184">
        <f t="shared" ref="L15:L16" si="43">H15+7</f>
        <v>41023</v>
      </c>
      <c r="M15" s="32">
        <f t="shared" ref="M15" si="44">H15+12</f>
        <v>41028</v>
      </c>
      <c r="N15" s="32">
        <f t="shared" ref="N15" si="45">H15+14</f>
        <v>41030</v>
      </c>
      <c r="O15" s="184">
        <f t="shared" ref="O15" si="46">H15+8</f>
        <v>41024</v>
      </c>
      <c r="P15" s="184">
        <f t="shared" ref="P15:R15" si="47">H15+3</f>
        <v>41019</v>
      </c>
      <c r="Q15" s="184">
        <f t="shared" si="47"/>
        <v>41029</v>
      </c>
      <c r="R15" s="184">
        <f t="shared" si="47"/>
        <v>41028</v>
      </c>
      <c r="S15" s="432"/>
      <c r="T15" s="432"/>
    </row>
    <row r="16" spans="1:20" ht="33.75" hidden="1" customHeight="1">
      <c r="A16" s="383" t="str">
        <f>'WM-AMC1'!A16</f>
        <v>CAPE FRIO</v>
      </c>
      <c r="B16" s="182">
        <f>'WM-AMC1'!B16</f>
        <v>52</v>
      </c>
      <c r="C16" s="32">
        <f>'WM-AMC1'!C16</f>
        <v>41005</v>
      </c>
      <c r="D16" s="45" t="e">
        <f>'WM-AMC1'!#REF!</f>
        <v>#REF!</v>
      </c>
      <c r="E16" s="32">
        <f>'WM-AMC1'!D16</f>
        <v>41008</v>
      </c>
      <c r="F16" s="183" t="str">
        <f>'WM-AMC1'!E16</f>
        <v>XIN OU ZHOU
1213W</v>
      </c>
      <c r="G16" s="32">
        <f>'WM-AMC1'!F16</f>
        <v>41011</v>
      </c>
      <c r="H16" s="32">
        <f t="shared" ref="H16" si="48">G16+12</f>
        <v>41023</v>
      </c>
      <c r="I16" s="32">
        <f>H16+16</f>
        <v>41039</v>
      </c>
      <c r="J16" s="184">
        <f>H16+15</f>
        <v>41038</v>
      </c>
      <c r="K16" s="184">
        <f>H16+19</f>
        <v>41042</v>
      </c>
      <c r="L16" s="184">
        <f t="shared" si="43"/>
        <v>41030</v>
      </c>
      <c r="M16" s="32">
        <f>H16+23</f>
        <v>41046</v>
      </c>
      <c r="N16" s="32">
        <f>H16+11</f>
        <v>41034</v>
      </c>
      <c r="O16" s="184">
        <f>H16+4</f>
        <v>41027</v>
      </c>
      <c r="P16" s="184">
        <f>H16+7</f>
        <v>41030</v>
      </c>
      <c r="Q16" s="184">
        <f>H16+13</f>
        <v>41036</v>
      </c>
      <c r="R16" s="184">
        <f>H16+11</f>
        <v>41034</v>
      </c>
      <c r="S16" s="184">
        <f>H16+4</f>
        <v>41027</v>
      </c>
      <c r="T16" s="184">
        <f>S16+2</f>
        <v>41029</v>
      </c>
    </row>
    <row r="17" spans="1:20" s="58" customFormat="1" ht="13.5" hidden="1" customHeight="1">
      <c r="A17" s="384"/>
      <c r="B17" s="347"/>
      <c r="C17" s="352"/>
      <c r="D17" s="352"/>
      <c r="E17" s="364" t="s">
        <v>19</v>
      </c>
      <c r="F17" s="541" t="str">
        <f>'WM-AMC1'!E19</f>
        <v>MAYSSAN
1214W</v>
      </c>
      <c r="G17" s="506">
        <f>'WM-AMC1'!$F$19</f>
        <v>41017</v>
      </c>
      <c r="H17" s="506">
        <f>G17+12</f>
        <v>41029</v>
      </c>
      <c r="I17" s="506">
        <f>H17+11</f>
        <v>41040</v>
      </c>
      <c r="J17" s="506">
        <f>H17+10</f>
        <v>41039</v>
      </c>
      <c r="K17" s="506">
        <f>H17+14</f>
        <v>41043</v>
      </c>
      <c r="L17" s="506">
        <f>I17+3</f>
        <v>41043</v>
      </c>
      <c r="M17" s="506">
        <f>H17+16</f>
        <v>41045</v>
      </c>
      <c r="N17" s="506">
        <f>H17+11</f>
        <v>41040</v>
      </c>
      <c r="O17" s="506">
        <f>H17+7</f>
        <v>41036</v>
      </c>
      <c r="P17" s="506">
        <f>H17+9</f>
        <v>41038</v>
      </c>
      <c r="Q17" s="506">
        <f>H17+20</f>
        <v>41049</v>
      </c>
      <c r="R17" s="506">
        <f>H17+18</f>
        <v>41047</v>
      </c>
      <c r="S17" s="506">
        <f>H17+4</f>
        <v>41033</v>
      </c>
      <c r="T17" s="506">
        <f>S17+2</f>
        <v>41035</v>
      </c>
    </row>
    <row r="18" spans="1:20" s="58" customFormat="1" ht="13.5" hidden="1" customHeight="1">
      <c r="A18" s="385" t="str">
        <f>'WM-AMC1'!A20</f>
        <v>SIMA SAPPHIRE</v>
      </c>
      <c r="B18" s="376">
        <f>'WM-AMC1'!B20</f>
        <v>411</v>
      </c>
      <c r="C18" s="377">
        <f>'WM-AMC1'!C20</f>
        <v>41007</v>
      </c>
      <c r="D18" s="358">
        <f>'WM-AMC1'!D20</f>
        <v>41010</v>
      </c>
      <c r="E18" s="377">
        <f>'WM-AMC1'!D20</f>
        <v>41010</v>
      </c>
      <c r="F18" s="542"/>
      <c r="G18" s="507"/>
      <c r="H18" s="507"/>
      <c r="I18" s="507"/>
      <c r="J18" s="507"/>
      <c r="K18" s="507"/>
      <c r="L18" s="507"/>
      <c r="M18" s="507"/>
      <c r="N18" s="507"/>
      <c r="O18" s="507"/>
      <c r="P18" s="507"/>
      <c r="Q18" s="507"/>
      <c r="R18" s="507"/>
      <c r="S18" s="507"/>
      <c r="T18" s="507"/>
    </row>
    <row r="19" spans="1:20" s="58" customFormat="1" ht="13.5" hidden="1" customHeight="1">
      <c r="A19" s="385" t="str">
        <f>'WM-AMC1'!A21</f>
        <v>PAC ANTLIA</v>
      </c>
      <c r="B19" s="378">
        <f>'WM-AMC1'!B21</f>
        <v>60</v>
      </c>
      <c r="C19" s="377">
        <f>'WM-AMC1'!C21</f>
        <v>41012</v>
      </c>
      <c r="D19" s="358">
        <f>'WM-AMC1'!D21</f>
        <v>41015</v>
      </c>
      <c r="E19" s="377">
        <f>'WM-AMC1'!D21</f>
        <v>41015</v>
      </c>
      <c r="F19" s="542"/>
      <c r="G19" s="507"/>
      <c r="H19" s="507"/>
      <c r="I19" s="507"/>
      <c r="J19" s="507"/>
      <c r="K19" s="507"/>
      <c r="L19" s="507"/>
      <c r="M19" s="507"/>
      <c r="N19" s="507"/>
      <c r="O19" s="507"/>
      <c r="P19" s="507"/>
      <c r="Q19" s="507"/>
      <c r="R19" s="507"/>
      <c r="S19" s="507"/>
      <c r="T19" s="507"/>
    </row>
    <row r="20" spans="1:20" s="58" customFormat="1" ht="13.5" hidden="1" customHeight="1">
      <c r="A20" s="386" t="s">
        <v>19</v>
      </c>
      <c r="B20" s="348" t="s">
        <v>19</v>
      </c>
      <c r="C20" s="353" t="s">
        <v>19</v>
      </c>
      <c r="D20" s="353" t="s">
        <v>19</v>
      </c>
      <c r="E20" s="365"/>
      <c r="F20" s="543"/>
      <c r="G20" s="508"/>
      <c r="H20" s="508"/>
      <c r="I20" s="508"/>
      <c r="J20" s="508"/>
      <c r="K20" s="508"/>
      <c r="L20" s="508"/>
      <c r="M20" s="508"/>
      <c r="N20" s="508"/>
      <c r="O20" s="508"/>
      <c r="P20" s="508"/>
      <c r="Q20" s="508"/>
      <c r="R20" s="508"/>
      <c r="S20" s="508"/>
      <c r="T20" s="508"/>
    </row>
    <row r="21" spans="1:20" s="58" customFormat="1" ht="13.5" hidden="1" customHeight="1">
      <c r="A21" s="384"/>
      <c r="B21" s="347"/>
      <c r="C21" s="352"/>
      <c r="D21" s="352"/>
      <c r="E21" s="364" t="s">
        <v>19</v>
      </c>
      <c r="F21" s="541" t="str">
        <f>'WM-AMC1'!E23</f>
        <v>JAZAN
1215W</v>
      </c>
      <c r="G21" s="506">
        <f>'WM-AMC1'!F23</f>
        <v>41023</v>
      </c>
      <c r="H21" s="506">
        <f>G21+12</f>
        <v>41035</v>
      </c>
      <c r="I21" s="506">
        <f>H21+9</f>
        <v>41044</v>
      </c>
      <c r="J21" s="506">
        <f>H21+8</f>
        <v>41043</v>
      </c>
      <c r="K21" s="506">
        <f>H21+11</f>
        <v>41046</v>
      </c>
      <c r="L21" s="506">
        <f>I21+4</f>
        <v>41048</v>
      </c>
      <c r="M21" s="506">
        <f>H21+10</f>
        <v>41045</v>
      </c>
      <c r="N21" s="506">
        <f>H21+13</f>
        <v>41048</v>
      </c>
      <c r="O21" s="506">
        <f>H21+10</f>
        <v>41045</v>
      </c>
      <c r="P21" s="506">
        <f>H21+12</f>
        <v>41047</v>
      </c>
      <c r="Q21" s="506">
        <f>H21+13</f>
        <v>41048</v>
      </c>
      <c r="R21" s="506">
        <f>H21+11</f>
        <v>41046</v>
      </c>
      <c r="S21" s="506">
        <f>H21+7</f>
        <v>41042</v>
      </c>
      <c r="T21" s="506">
        <f>S21+2</f>
        <v>41044</v>
      </c>
    </row>
    <row r="22" spans="1:20" s="58" customFormat="1" ht="13.5" hidden="1" customHeight="1">
      <c r="A22" s="385" t="str">
        <f>'WM-AMC1'!A24</f>
        <v>SIMA SAPPHIRE</v>
      </c>
      <c r="B22" s="376">
        <f>'WM-AMC1'!B24</f>
        <v>412</v>
      </c>
      <c r="C22" s="377">
        <f>'WM-AMC1'!C24</f>
        <v>41014</v>
      </c>
      <c r="D22" s="358">
        <f>'WM-AMC1'!D24</f>
        <v>41017</v>
      </c>
      <c r="E22" s="377">
        <f>'WM-AMC1'!D24</f>
        <v>41017</v>
      </c>
      <c r="F22" s="542"/>
      <c r="G22" s="507"/>
      <c r="H22" s="507"/>
      <c r="I22" s="507"/>
      <c r="J22" s="507"/>
      <c r="K22" s="507"/>
      <c r="L22" s="507"/>
      <c r="M22" s="507"/>
      <c r="N22" s="507"/>
      <c r="O22" s="507"/>
      <c r="P22" s="507"/>
      <c r="Q22" s="507"/>
      <c r="R22" s="507"/>
      <c r="S22" s="507"/>
      <c r="T22" s="507"/>
    </row>
    <row r="23" spans="1:20" s="58" customFormat="1" ht="13.5" hidden="1" customHeight="1">
      <c r="A23" s="385" t="str">
        <f>'WM-AMC1'!A25</f>
        <v>CAPE FRIO</v>
      </c>
      <c r="B23" s="378">
        <f>'WM-AMC1'!B25</f>
        <v>53</v>
      </c>
      <c r="C23" s="377">
        <f>'WM-AMC1'!C25</f>
        <v>41019</v>
      </c>
      <c r="D23" s="358">
        <f>'WM-AMC1'!D25</f>
        <v>41022</v>
      </c>
      <c r="E23" s="377">
        <f>'WM-AMC1'!D25</f>
        <v>41022</v>
      </c>
      <c r="F23" s="542"/>
      <c r="G23" s="507"/>
      <c r="H23" s="507"/>
      <c r="I23" s="507"/>
      <c r="J23" s="507"/>
      <c r="K23" s="507"/>
      <c r="L23" s="507"/>
      <c r="M23" s="507"/>
      <c r="N23" s="507"/>
      <c r="O23" s="507"/>
      <c r="P23" s="507"/>
      <c r="Q23" s="507"/>
      <c r="R23" s="507"/>
      <c r="S23" s="507"/>
      <c r="T23" s="507"/>
    </row>
    <row r="24" spans="1:20" s="58" customFormat="1" ht="13.5" hidden="1" customHeight="1">
      <c r="A24" s="386" t="s">
        <v>19</v>
      </c>
      <c r="B24" s="348" t="s">
        <v>19</v>
      </c>
      <c r="C24" s="353" t="s">
        <v>19</v>
      </c>
      <c r="D24" s="353" t="s">
        <v>19</v>
      </c>
      <c r="E24" s="365"/>
      <c r="F24" s="543"/>
      <c r="G24" s="508"/>
      <c r="H24" s="508"/>
      <c r="I24" s="508"/>
      <c r="J24" s="508"/>
      <c r="K24" s="508"/>
      <c r="L24" s="508"/>
      <c r="M24" s="508"/>
      <c r="N24" s="508"/>
      <c r="O24" s="508"/>
      <c r="P24" s="508"/>
      <c r="Q24" s="508"/>
      <c r="R24" s="508"/>
      <c r="S24" s="508"/>
      <c r="T24" s="508"/>
    </row>
    <row r="25" spans="1:20" s="58" customFormat="1" ht="13.5" hidden="1" customHeight="1">
      <c r="A25" s="384"/>
      <c r="B25" s="347"/>
      <c r="C25" s="352"/>
      <c r="D25" s="352"/>
      <c r="E25" s="364" t="s">
        <v>19</v>
      </c>
      <c r="F25" s="541" t="str">
        <f>'WM-AMC1'!E27</f>
        <v>XIN YA ZHOU
1216W</v>
      </c>
      <c r="G25" s="506">
        <f>'WM-AMC1'!F27</f>
        <v>41029</v>
      </c>
      <c r="H25" s="506">
        <f>G25+12</f>
        <v>41041</v>
      </c>
      <c r="I25" s="506">
        <f>H25+11</f>
        <v>41052</v>
      </c>
      <c r="J25" s="506">
        <f>H25+10</f>
        <v>41051</v>
      </c>
      <c r="K25" s="506">
        <f>H25+14</f>
        <v>41055</v>
      </c>
      <c r="L25" s="506">
        <f>H25+7</f>
        <v>41048</v>
      </c>
      <c r="M25" s="506">
        <f>H25+17</f>
        <v>41058</v>
      </c>
      <c r="N25" s="506">
        <f>H25+12</f>
        <v>41053</v>
      </c>
      <c r="O25" s="506">
        <f>H25+13</f>
        <v>41054</v>
      </c>
      <c r="P25" s="506">
        <f>H25+11</f>
        <v>41052</v>
      </c>
      <c r="Q25" s="506">
        <f>H25+20</f>
        <v>41061</v>
      </c>
      <c r="R25" s="506">
        <f>H25+18</f>
        <v>41059</v>
      </c>
      <c r="S25" s="506">
        <f>H25+5</f>
        <v>41046</v>
      </c>
      <c r="T25" s="506">
        <f>S25+2</f>
        <v>41048</v>
      </c>
    </row>
    <row r="26" spans="1:20" s="58" customFormat="1" ht="13.5" hidden="1" customHeight="1">
      <c r="A26" s="385" t="str">
        <f>'WM-AMC1'!A28</f>
        <v>SIMA SAPPHIRE</v>
      </c>
      <c r="B26" s="376">
        <f>'WM-AMC1'!B28</f>
        <v>413</v>
      </c>
      <c r="C26" s="377">
        <f>'WM-AMC1'!C28</f>
        <v>41021</v>
      </c>
      <c r="D26" s="358">
        <f>'WM-AMC1'!D28</f>
        <v>41024</v>
      </c>
      <c r="E26" s="377">
        <f>'WM-AMC1'!D28</f>
        <v>41024</v>
      </c>
      <c r="F26" s="542"/>
      <c r="G26" s="507"/>
      <c r="H26" s="507"/>
      <c r="I26" s="507"/>
      <c r="J26" s="507"/>
      <c r="K26" s="507"/>
      <c r="L26" s="507"/>
      <c r="M26" s="507"/>
      <c r="N26" s="507"/>
      <c r="O26" s="507"/>
      <c r="P26" s="507"/>
      <c r="Q26" s="507"/>
      <c r="R26" s="507"/>
      <c r="S26" s="507"/>
      <c r="T26" s="507"/>
    </row>
    <row r="27" spans="1:20" s="58" customFormat="1" ht="13.5" hidden="1" customHeight="1">
      <c r="A27" s="385" t="str">
        <f>'WM-AMC1'!A29</f>
        <v>PAC ANTLIA</v>
      </c>
      <c r="B27" s="378">
        <f>'WM-AMC1'!B29</f>
        <v>61</v>
      </c>
      <c r="C27" s="377">
        <f>'WM-AMC1'!C29</f>
        <v>41026</v>
      </c>
      <c r="D27" s="358">
        <f>'WM-AMC1'!D29</f>
        <v>41029</v>
      </c>
      <c r="E27" s="377">
        <f>'WM-AMC1'!D29</f>
        <v>41029</v>
      </c>
      <c r="F27" s="542"/>
      <c r="G27" s="507"/>
      <c r="H27" s="507"/>
      <c r="I27" s="507"/>
      <c r="J27" s="507"/>
      <c r="K27" s="507"/>
      <c r="L27" s="507"/>
      <c r="M27" s="507"/>
      <c r="N27" s="507"/>
      <c r="O27" s="507"/>
      <c r="P27" s="507"/>
      <c r="Q27" s="507"/>
      <c r="R27" s="507"/>
      <c r="S27" s="507"/>
      <c r="T27" s="507"/>
    </row>
    <row r="28" spans="1:20" s="58" customFormat="1" ht="13.5" hidden="1" customHeight="1">
      <c r="A28" s="386" t="s">
        <v>19</v>
      </c>
      <c r="B28" s="348" t="s">
        <v>19</v>
      </c>
      <c r="C28" s="353" t="s">
        <v>19</v>
      </c>
      <c r="D28" s="353" t="s">
        <v>19</v>
      </c>
      <c r="E28" s="365"/>
      <c r="F28" s="543"/>
      <c r="G28" s="508"/>
      <c r="H28" s="508"/>
      <c r="I28" s="508"/>
      <c r="J28" s="508"/>
      <c r="K28" s="508"/>
      <c r="L28" s="508"/>
      <c r="M28" s="508"/>
      <c r="N28" s="508"/>
      <c r="O28" s="508"/>
      <c r="P28" s="508"/>
      <c r="Q28" s="508"/>
      <c r="R28" s="508"/>
      <c r="S28" s="508"/>
      <c r="T28" s="508"/>
    </row>
    <row r="29" spans="1:20" s="58" customFormat="1" ht="13.5" customHeight="1">
      <c r="A29" s="384"/>
      <c r="B29" s="347"/>
      <c r="C29" s="352"/>
      <c r="D29" s="352"/>
      <c r="E29" s="364" t="s">
        <v>19</v>
      </c>
      <c r="F29" s="541" t="str">
        <f>'WM-AMC1'!E31</f>
        <v>AL MANAMAH
1217W</v>
      </c>
      <c r="G29" s="506">
        <f>'WM-AMC1'!F31</f>
        <v>41040</v>
      </c>
      <c r="H29" s="506">
        <f>G29+13</f>
        <v>41053</v>
      </c>
      <c r="I29" s="506">
        <f>H29+11</f>
        <v>41064</v>
      </c>
      <c r="J29" s="506">
        <f>H29+9</f>
        <v>41062</v>
      </c>
      <c r="K29" s="506">
        <f>H29+12</f>
        <v>41065</v>
      </c>
      <c r="L29" s="506">
        <f>H29+9</f>
        <v>41062</v>
      </c>
      <c r="M29" s="506">
        <f>H29+17</f>
        <v>41070</v>
      </c>
      <c r="N29" s="506">
        <f>H29+15</f>
        <v>41068</v>
      </c>
      <c r="O29" s="506">
        <f>H29+6</f>
        <v>41059</v>
      </c>
      <c r="P29" s="506">
        <f>H29+8</f>
        <v>41061</v>
      </c>
      <c r="Q29" s="506">
        <f>H29+13</f>
        <v>41066</v>
      </c>
      <c r="R29" s="506">
        <f>H29+11</f>
        <v>41064</v>
      </c>
      <c r="S29" s="506">
        <f>H29+4</f>
        <v>41057</v>
      </c>
      <c r="T29" s="506">
        <f>S29+2</f>
        <v>41059</v>
      </c>
    </row>
    <row r="30" spans="1:20" s="58" customFormat="1" ht="13.5" customHeight="1">
      <c r="A30" s="385" t="str">
        <f>'WM-AMC1'!A32</f>
        <v>SIMA SAPPHIRE</v>
      </c>
      <c r="B30" s="368">
        <f>'WM-AMC1'!B32</f>
        <v>414</v>
      </c>
      <c r="C30" s="377">
        <f>'WM-AMC1'!C32</f>
        <v>41028</v>
      </c>
      <c r="D30" s="358">
        <f>'WM-AMC1'!D32</f>
        <v>41031</v>
      </c>
      <c r="E30" s="377">
        <f>'WM-AMC1'!D32</f>
        <v>41031</v>
      </c>
      <c r="F30" s="542"/>
      <c r="G30" s="507"/>
      <c r="H30" s="507"/>
      <c r="I30" s="507"/>
      <c r="J30" s="507"/>
      <c r="K30" s="507"/>
      <c r="L30" s="507"/>
      <c r="M30" s="507"/>
      <c r="N30" s="507"/>
      <c r="O30" s="507"/>
      <c r="P30" s="507"/>
      <c r="Q30" s="507"/>
      <c r="R30" s="507"/>
      <c r="S30" s="507"/>
      <c r="T30" s="507"/>
    </row>
    <row r="31" spans="1:20" s="58" customFormat="1" ht="13.5" customHeight="1">
      <c r="A31" s="385" t="str">
        <f>'WM-AMC1'!A33</f>
        <v>CAPE FRIO</v>
      </c>
      <c r="B31" s="367">
        <f>'WM-AMC1'!B33</f>
        <v>54</v>
      </c>
      <c r="C31" s="377">
        <f>'WM-AMC1'!C33</f>
        <v>41033</v>
      </c>
      <c r="D31" s="358">
        <f>'WM-AMC1'!D33</f>
        <v>41036</v>
      </c>
      <c r="E31" s="377">
        <f>'WM-AMC1'!D33</f>
        <v>41036</v>
      </c>
      <c r="F31" s="542"/>
      <c r="G31" s="507"/>
      <c r="H31" s="507"/>
      <c r="I31" s="507"/>
      <c r="J31" s="507"/>
      <c r="K31" s="507"/>
      <c r="L31" s="507"/>
      <c r="M31" s="507"/>
      <c r="N31" s="507"/>
      <c r="O31" s="507"/>
      <c r="P31" s="507"/>
      <c r="Q31" s="507"/>
      <c r="R31" s="507"/>
      <c r="S31" s="507"/>
      <c r="T31" s="507"/>
    </row>
    <row r="32" spans="1:20" s="58" customFormat="1" ht="13.5" customHeight="1">
      <c r="A32" s="386" t="s">
        <v>19</v>
      </c>
      <c r="B32" s="348" t="s">
        <v>19</v>
      </c>
      <c r="C32" s="353" t="s">
        <v>19</v>
      </c>
      <c r="D32" s="353" t="s">
        <v>19</v>
      </c>
      <c r="E32" s="365"/>
      <c r="F32" s="543"/>
      <c r="G32" s="508"/>
      <c r="H32" s="508"/>
      <c r="I32" s="508"/>
      <c r="J32" s="508"/>
      <c r="K32" s="508"/>
      <c r="L32" s="508"/>
      <c r="M32" s="508"/>
      <c r="N32" s="508"/>
      <c r="O32" s="508"/>
      <c r="P32" s="508"/>
      <c r="Q32" s="508"/>
      <c r="R32" s="508"/>
      <c r="S32" s="508"/>
      <c r="T32" s="508"/>
    </row>
    <row r="33" spans="1:20" s="58" customFormat="1" ht="13.5" customHeight="1">
      <c r="A33" s="384"/>
      <c r="B33" s="347"/>
      <c r="C33" s="352"/>
      <c r="D33" s="352"/>
      <c r="E33" s="364" t="s">
        <v>19</v>
      </c>
      <c r="F33" s="541" t="str">
        <f>'WM-AMC1'!E35</f>
        <v>AL RAWDAH
1218W</v>
      </c>
      <c r="G33" s="506">
        <f>'WM-AMC1'!F35</f>
        <v>41047</v>
      </c>
      <c r="H33" s="506">
        <f>G33+13</f>
        <v>41060</v>
      </c>
      <c r="I33" s="506">
        <f>H33+11</f>
        <v>41071</v>
      </c>
      <c r="J33" s="506">
        <f>H33+10</f>
        <v>41070</v>
      </c>
      <c r="K33" s="506">
        <f>H33+14</f>
        <v>41074</v>
      </c>
      <c r="L33" s="506">
        <f>H33+7</f>
        <v>41067</v>
      </c>
      <c r="M33" s="506">
        <f>H33+17</f>
        <v>41077</v>
      </c>
      <c r="N33" s="506">
        <f>H33+12</f>
        <v>41072</v>
      </c>
      <c r="O33" s="506">
        <f>H33+13</f>
        <v>41073</v>
      </c>
      <c r="P33" s="506">
        <f>H33+11</f>
        <v>41071</v>
      </c>
      <c r="Q33" s="506">
        <f>H33+20</f>
        <v>41080</v>
      </c>
      <c r="R33" s="506">
        <f>H33+18</f>
        <v>41078</v>
      </c>
      <c r="S33" s="506">
        <f>H33+5</f>
        <v>41065</v>
      </c>
      <c r="T33" s="506">
        <f>S33+2</f>
        <v>41067</v>
      </c>
    </row>
    <row r="34" spans="1:20" s="58" customFormat="1" ht="13.5" customHeight="1">
      <c r="A34" s="385" t="str">
        <f>'WM-AMC1'!A36</f>
        <v>SIMA SAPPHIRE</v>
      </c>
      <c r="B34" s="368">
        <f>'WM-AMC1'!B36</f>
        <v>415</v>
      </c>
      <c r="C34" s="377">
        <f>'WM-AMC1'!C36</f>
        <v>41035</v>
      </c>
      <c r="D34" s="358">
        <f>'WM-AMC1'!D36</f>
        <v>41038</v>
      </c>
      <c r="E34" s="377">
        <f>'WM-AMC1'!D36</f>
        <v>41038</v>
      </c>
      <c r="F34" s="542"/>
      <c r="G34" s="507"/>
      <c r="H34" s="507"/>
      <c r="I34" s="507"/>
      <c r="J34" s="507"/>
      <c r="K34" s="507"/>
      <c r="L34" s="507"/>
      <c r="M34" s="507"/>
      <c r="N34" s="507"/>
      <c r="O34" s="507"/>
      <c r="P34" s="507"/>
      <c r="Q34" s="507"/>
      <c r="R34" s="507"/>
      <c r="S34" s="507"/>
      <c r="T34" s="507"/>
    </row>
    <row r="35" spans="1:20" s="58" customFormat="1" ht="13.5" customHeight="1">
      <c r="A35" s="385" t="str">
        <f>'WM-AMC1'!A37</f>
        <v>PAC ANTLIA</v>
      </c>
      <c r="B35" s="369">
        <f>'WM-AMC1'!B37</f>
        <v>62</v>
      </c>
      <c r="C35" s="377">
        <f>'WM-AMC1'!C37</f>
        <v>41040</v>
      </c>
      <c r="D35" s="358">
        <f>'WM-AMC1'!D37</f>
        <v>41043</v>
      </c>
      <c r="E35" s="377">
        <f>'WM-AMC1'!D37</f>
        <v>41043</v>
      </c>
      <c r="F35" s="542"/>
      <c r="G35" s="507"/>
      <c r="H35" s="507"/>
      <c r="I35" s="507"/>
      <c r="J35" s="507"/>
      <c r="K35" s="507"/>
      <c r="L35" s="507"/>
      <c r="M35" s="507"/>
      <c r="N35" s="507"/>
      <c r="O35" s="507"/>
      <c r="P35" s="507"/>
      <c r="Q35" s="507"/>
      <c r="R35" s="507"/>
      <c r="S35" s="507"/>
      <c r="T35" s="507"/>
    </row>
    <row r="36" spans="1:20" s="58" customFormat="1" ht="13.5" customHeight="1">
      <c r="A36" s="386" t="s">
        <v>19</v>
      </c>
      <c r="B36" s="348" t="s">
        <v>19</v>
      </c>
      <c r="C36" s="353" t="s">
        <v>19</v>
      </c>
      <c r="D36" s="353" t="s">
        <v>19</v>
      </c>
      <c r="E36" s="365"/>
      <c r="F36" s="543"/>
      <c r="G36" s="508"/>
      <c r="H36" s="508"/>
      <c r="I36" s="508"/>
      <c r="J36" s="508"/>
      <c r="K36" s="508"/>
      <c r="L36" s="508"/>
      <c r="M36" s="508"/>
      <c r="N36" s="508"/>
      <c r="O36" s="508"/>
      <c r="P36" s="508"/>
      <c r="Q36" s="508"/>
      <c r="R36" s="508"/>
      <c r="S36" s="508"/>
      <c r="T36" s="508"/>
    </row>
    <row r="37" spans="1:20" s="58" customFormat="1" ht="13.5" customHeight="1">
      <c r="A37" s="384"/>
      <c r="B37" s="347"/>
      <c r="C37" s="352"/>
      <c r="D37" s="352"/>
      <c r="E37" s="364" t="s">
        <v>19</v>
      </c>
      <c r="F37" s="541" t="str">
        <f>'WM-AMC1'!E39</f>
        <v>AL SAFAT
1219W</v>
      </c>
      <c r="G37" s="506">
        <f>'WM-AMC1'!F39</f>
        <v>41053</v>
      </c>
      <c r="H37" s="506">
        <f>G37+13</f>
        <v>41066</v>
      </c>
      <c r="I37" s="506">
        <f>H37+11</f>
        <v>41077</v>
      </c>
      <c r="J37" s="506">
        <f>H37+9</f>
        <v>41075</v>
      </c>
      <c r="K37" s="506">
        <f>H37+12</f>
        <v>41078</v>
      </c>
      <c r="L37" s="506">
        <f>H37+9</f>
        <v>41075</v>
      </c>
      <c r="M37" s="506">
        <f>H37+17</f>
        <v>41083</v>
      </c>
      <c r="N37" s="506">
        <f>H37+15</f>
        <v>41081</v>
      </c>
      <c r="O37" s="506">
        <f>H37+6</f>
        <v>41072</v>
      </c>
      <c r="P37" s="506">
        <f>H37+8</f>
        <v>41074</v>
      </c>
      <c r="Q37" s="506">
        <f>H37+13</f>
        <v>41079</v>
      </c>
      <c r="R37" s="506">
        <f>H37+11</f>
        <v>41077</v>
      </c>
      <c r="S37" s="506">
        <f>H37+4</f>
        <v>41070</v>
      </c>
      <c r="T37" s="506">
        <f>S37+2</f>
        <v>41072</v>
      </c>
    </row>
    <row r="38" spans="1:20" s="58" customFormat="1" ht="13.5" customHeight="1">
      <c r="A38" s="385" t="str">
        <f>'WM-AMC1'!A40</f>
        <v>SIMA SAPPHIRE</v>
      </c>
      <c r="B38" s="368">
        <f>'WM-AMC1'!B40</f>
        <v>416</v>
      </c>
      <c r="C38" s="377">
        <f>'WM-AMC1'!C40</f>
        <v>41042</v>
      </c>
      <c r="D38" s="358">
        <f>'WM-AMC1'!D40</f>
        <v>41045</v>
      </c>
      <c r="E38" s="377">
        <f>'WM-AMC1'!D40</f>
        <v>41045</v>
      </c>
      <c r="F38" s="542"/>
      <c r="G38" s="507"/>
      <c r="H38" s="507"/>
      <c r="I38" s="507"/>
      <c r="J38" s="507"/>
      <c r="K38" s="507"/>
      <c r="L38" s="507"/>
      <c r="M38" s="507"/>
      <c r="N38" s="507"/>
      <c r="O38" s="507"/>
      <c r="P38" s="507"/>
      <c r="Q38" s="507"/>
      <c r="R38" s="507"/>
      <c r="S38" s="507"/>
      <c r="T38" s="507"/>
    </row>
    <row r="39" spans="1:20" s="58" customFormat="1" ht="13.5" customHeight="1">
      <c r="A39" s="385" t="str">
        <f>'WM-AMC1'!A41</f>
        <v>CAPE FRIO</v>
      </c>
      <c r="B39" s="367">
        <f>'WM-AMC1'!B41</f>
        <v>55</v>
      </c>
      <c r="C39" s="377">
        <f>'WM-AMC1'!C41</f>
        <v>41047</v>
      </c>
      <c r="D39" s="358">
        <f>'WM-AMC1'!D41</f>
        <v>41050</v>
      </c>
      <c r="E39" s="377">
        <f>'WM-AMC1'!D41</f>
        <v>41050</v>
      </c>
      <c r="F39" s="542"/>
      <c r="G39" s="507"/>
      <c r="H39" s="507"/>
      <c r="I39" s="507"/>
      <c r="J39" s="507"/>
      <c r="K39" s="507"/>
      <c r="L39" s="507"/>
      <c r="M39" s="507"/>
      <c r="N39" s="507"/>
      <c r="O39" s="507"/>
      <c r="P39" s="507"/>
      <c r="Q39" s="507"/>
      <c r="R39" s="507"/>
      <c r="S39" s="507"/>
      <c r="T39" s="507"/>
    </row>
    <row r="40" spans="1:20" s="58" customFormat="1" ht="13.5" customHeight="1">
      <c r="A40" s="386" t="s">
        <v>19</v>
      </c>
      <c r="B40" s="348" t="s">
        <v>19</v>
      </c>
      <c r="C40" s="353" t="s">
        <v>19</v>
      </c>
      <c r="D40" s="353" t="s">
        <v>19</v>
      </c>
      <c r="E40" s="365"/>
      <c r="F40" s="543"/>
      <c r="G40" s="508"/>
      <c r="H40" s="508"/>
      <c r="I40" s="508"/>
      <c r="J40" s="508"/>
      <c r="K40" s="508"/>
      <c r="L40" s="508"/>
      <c r="M40" s="508"/>
      <c r="N40" s="508"/>
      <c r="O40" s="508"/>
      <c r="P40" s="508"/>
      <c r="Q40" s="508"/>
      <c r="R40" s="508"/>
      <c r="S40" s="508"/>
      <c r="T40" s="508"/>
    </row>
    <row r="41" spans="1:20" s="58" customFormat="1" ht="13.5" customHeight="1">
      <c r="A41" s="384"/>
      <c r="B41" s="347"/>
      <c r="C41" s="352"/>
      <c r="D41" s="352"/>
      <c r="E41" s="364" t="s">
        <v>19</v>
      </c>
      <c r="F41" s="541" t="str">
        <f>'WM-AMC1'!E43</f>
        <v>CSCL AMERICA
1220W</v>
      </c>
      <c r="G41" s="506">
        <f>'WM-AMC1'!F43</f>
        <v>41058</v>
      </c>
      <c r="H41" s="506">
        <f>G41+12</f>
        <v>41070</v>
      </c>
      <c r="I41" s="506">
        <f>H41+11</f>
        <v>41081</v>
      </c>
      <c r="J41" s="506">
        <f>H41+10</f>
        <v>41080</v>
      </c>
      <c r="K41" s="506">
        <f>H41+14</f>
        <v>41084</v>
      </c>
      <c r="L41" s="506">
        <f>H41+7</f>
        <v>41077</v>
      </c>
      <c r="M41" s="506">
        <f>H41+17</f>
        <v>41087</v>
      </c>
      <c r="N41" s="506">
        <f>H41+12</f>
        <v>41082</v>
      </c>
      <c r="O41" s="506">
        <f>H41+13</f>
        <v>41083</v>
      </c>
      <c r="P41" s="506">
        <f>H41+11</f>
        <v>41081</v>
      </c>
      <c r="Q41" s="506">
        <f>H41+20</f>
        <v>41090</v>
      </c>
      <c r="R41" s="506">
        <f>H41+18</f>
        <v>41088</v>
      </c>
      <c r="S41" s="506">
        <f>H41+5</f>
        <v>41075</v>
      </c>
      <c r="T41" s="506">
        <f>S41+2</f>
        <v>41077</v>
      </c>
    </row>
    <row r="42" spans="1:20" s="58" customFormat="1" ht="13.5" customHeight="1">
      <c r="A42" s="385" t="str">
        <f>'WM-AMC1'!A44</f>
        <v>SIMA SAPPHIRE</v>
      </c>
      <c r="B42" s="368">
        <f>'WM-AMC1'!B44</f>
        <v>417</v>
      </c>
      <c r="C42" s="377">
        <f>'WM-AMC1'!C44</f>
        <v>41049</v>
      </c>
      <c r="D42" s="358">
        <f>'WM-AMC1'!D44</f>
        <v>41052</v>
      </c>
      <c r="E42" s="377">
        <f>'WM-AMC1'!D44</f>
        <v>41052</v>
      </c>
      <c r="F42" s="542"/>
      <c r="G42" s="507"/>
      <c r="H42" s="507"/>
      <c r="I42" s="507"/>
      <c r="J42" s="507"/>
      <c r="K42" s="507"/>
      <c r="L42" s="507"/>
      <c r="M42" s="507"/>
      <c r="N42" s="507"/>
      <c r="O42" s="507"/>
      <c r="P42" s="507"/>
      <c r="Q42" s="507"/>
      <c r="R42" s="507"/>
      <c r="S42" s="507"/>
      <c r="T42" s="507"/>
    </row>
    <row r="43" spans="1:20" s="58" customFormat="1" ht="13.5" customHeight="1">
      <c r="A43" s="385" t="str">
        <f>'WM-AMC1'!A45</f>
        <v>GALLANT WAVE</v>
      </c>
      <c r="B43" s="369">
        <f>'WM-AMC1'!B45</f>
        <v>64</v>
      </c>
      <c r="C43" s="377">
        <f>'WM-AMC1'!C45</f>
        <v>41053</v>
      </c>
      <c r="D43" s="358">
        <f>'WM-AMC1'!D45</f>
        <v>41056</v>
      </c>
      <c r="E43" s="377">
        <f>'WM-AMC1'!D45</f>
        <v>41056</v>
      </c>
      <c r="F43" s="542"/>
      <c r="G43" s="507"/>
      <c r="H43" s="507"/>
      <c r="I43" s="507"/>
      <c r="J43" s="507"/>
      <c r="K43" s="507"/>
      <c r="L43" s="507"/>
      <c r="M43" s="507"/>
      <c r="N43" s="507"/>
      <c r="O43" s="507"/>
      <c r="P43" s="507"/>
      <c r="Q43" s="507"/>
      <c r="R43" s="507"/>
      <c r="S43" s="507"/>
      <c r="T43" s="507"/>
    </row>
    <row r="44" spans="1:20" s="58" customFormat="1" ht="13.5" customHeight="1">
      <c r="A44" s="386" t="s">
        <v>19</v>
      </c>
      <c r="B44" s="348" t="s">
        <v>19</v>
      </c>
      <c r="C44" s="353" t="s">
        <v>19</v>
      </c>
      <c r="D44" s="353" t="s">
        <v>19</v>
      </c>
      <c r="E44" s="365"/>
      <c r="F44" s="543"/>
      <c r="G44" s="508"/>
      <c r="H44" s="508"/>
      <c r="I44" s="508"/>
      <c r="J44" s="508"/>
      <c r="K44" s="508"/>
      <c r="L44" s="508"/>
      <c r="M44" s="508"/>
      <c r="N44" s="508"/>
      <c r="O44" s="508"/>
      <c r="P44" s="508"/>
      <c r="Q44" s="508"/>
      <c r="R44" s="508"/>
      <c r="S44" s="508"/>
      <c r="T44" s="508"/>
    </row>
    <row r="45" spans="1:20" s="58" customFormat="1" ht="13.5" customHeight="1">
      <c r="A45" s="384"/>
      <c r="B45" s="347"/>
      <c r="C45" s="352"/>
      <c r="D45" s="352"/>
      <c r="E45" s="364" t="s">
        <v>19</v>
      </c>
      <c r="F45" s="541" t="str">
        <f>'WM-AMC1'!E47</f>
        <v>HATTA
1221W</v>
      </c>
      <c r="G45" s="506">
        <f>'WM-AMC1'!F47</f>
        <v>41067</v>
      </c>
      <c r="H45" s="506">
        <f t="shared" ref="H45" si="49">G45+13</f>
        <v>41080</v>
      </c>
      <c r="I45" s="506">
        <f>H45+11</f>
        <v>41091</v>
      </c>
      <c r="J45" s="506">
        <f>H45+9</f>
        <v>41089</v>
      </c>
      <c r="K45" s="506">
        <f>H45+12</f>
        <v>41092</v>
      </c>
      <c r="L45" s="506">
        <f>H45+9</f>
        <v>41089</v>
      </c>
      <c r="M45" s="506">
        <f>H45+17</f>
        <v>41097</v>
      </c>
      <c r="N45" s="506">
        <f>H45+15</f>
        <v>41095</v>
      </c>
      <c r="O45" s="506">
        <f>H45+6</f>
        <v>41086</v>
      </c>
      <c r="P45" s="506">
        <f>H45+8</f>
        <v>41088</v>
      </c>
      <c r="Q45" s="506">
        <f>H45+13</f>
        <v>41093</v>
      </c>
      <c r="R45" s="506">
        <f>H45+11</f>
        <v>41091</v>
      </c>
      <c r="S45" s="506">
        <f>H45+4</f>
        <v>41084</v>
      </c>
      <c r="T45" s="506">
        <f>S45+2</f>
        <v>41086</v>
      </c>
    </row>
    <row r="46" spans="1:20" s="58" customFormat="1" ht="13.5" customHeight="1">
      <c r="A46" s="385" t="str">
        <f>'WM-AMC1'!A48</f>
        <v>SIMA SAPPHIRE</v>
      </c>
      <c r="B46" s="368">
        <f>'WM-AMC1'!B48</f>
        <v>418</v>
      </c>
      <c r="C46" s="377">
        <f>'WM-AMC1'!C48</f>
        <v>41056</v>
      </c>
      <c r="D46" s="358">
        <f>'WM-AMC1'!D48</f>
        <v>41059</v>
      </c>
      <c r="E46" s="377">
        <f>'WM-AMC1'!D48</f>
        <v>41059</v>
      </c>
      <c r="F46" s="542"/>
      <c r="G46" s="507"/>
      <c r="H46" s="507"/>
      <c r="I46" s="507"/>
      <c r="J46" s="507"/>
      <c r="K46" s="507"/>
      <c r="L46" s="507"/>
      <c r="M46" s="507"/>
      <c r="N46" s="507"/>
      <c r="O46" s="507"/>
      <c r="P46" s="507"/>
      <c r="Q46" s="507"/>
      <c r="R46" s="507"/>
      <c r="S46" s="507"/>
      <c r="T46" s="507"/>
    </row>
    <row r="47" spans="1:20" s="58" customFormat="1" ht="13.5" customHeight="1">
      <c r="A47" s="385" t="str">
        <f>'WM-AMC1'!A49</f>
        <v>CAPE FRIO</v>
      </c>
      <c r="B47" s="367">
        <f>'WM-AMC1'!B49</f>
        <v>56</v>
      </c>
      <c r="C47" s="377">
        <f>'WM-AMC1'!C49</f>
        <v>41061</v>
      </c>
      <c r="D47" s="358">
        <f>'WM-AMC1'!D49</f>
        <v>41064</v>
      </c>
      <c r="E47" s="377">
        <f>'WM-AMC1'!D49</f>
        <v>41064</v>
      </c>
      <c r="F47" s="542"/>
      <c r="G47" s="507"/>
      <c r="H47" s="507"/>
      <c r="I47" s="507"/>
      <c r="J47" s="507"/>
      <c r="K47" s="507"/>
      <c r="L47" s="507"/>
      <c r="M47" s="507"/>
      <c r="N47" s="507"/>
      <c r="O47" s="507"/>
      <c r="P47" s="507"/>
      <c r="Q47" s="507"/>
      <c r="R47" s="507"/>
      <c r="S47" s="507"/>
      <c r="T47" s="507"/>
    </row>
    <row r="48" spans="1:20" s="58" customFormat="1" ht="13.5" customHeight="1">
      <c r="A48" s="386" t="s">
        <v>19</v>
      </c>
      <c r="B48" s="348" t="s">
        <v>19</v>
      </c>
      <c r="C48" s="353" t="s">
        <v>19</v>
      </c>
      <c r="D48" s="353" t="s">
        <v>19</v>
      </c>
      <c r="E48" s="365"/>
      <c r="F48" s="543"/>
      <c r="G48" s="508"/>
      <c r="H48" s="508"/>
      <c r="I48" s="508"/>
      <c r="J48" s="508"/>
      <c r="K48" s="508"/>
      <c r="L48" s="508"/>
      <c r="M48" s="508"/>
      <c r="N48" s="508"/>
      <c r="O48" s="508"/>
      <c r="P48" s="508"/>
      <c r="Q48" s="508"/>
      <c r="R48" s="508"/>
      <c r="S48" s="508"/>
      <c r="T48" s="508"/>
    </row>
    <row r="49" spans="1:20" s="58" customFormat="1" ht="13.5" customHeight="1">
      <c r="A49" s="384"/>
      <c r="B49" s="347"/>
      <c r="C49" s="352"/>
      <c r="D49" s="352"/>
      <c r="E49" s="364" t="s">
        <v>19</v>
      </c>
      <c r="F49" s="541" t="str">
        <f>'WM-AMC1'!E51</f>
        <v>AL HILAL
1222W</v>
      </c>
      <c r="G49" s="506">
        <f>'WM-AMC1'!F51</f>
        <v>41074</v>
      </c>
      <c r="H49" s="506">
        <f>G49+12</f>
        <v>41086</v>
      </c>
      <c r="I49" s="506">
        <f>H49+11</f>
        <v>41097</v>
      </c>
      <c r="J49" s="506">
        <f>H49+10</f>
        <v>41096</v>
      </c>
      <c r="K49" s="506">
        <f>H49+14</f>
        <v>41100</v>
      </c>
      <c r="L49" s="506">
        <f>H49+7</f>
        <v>41093</v>
      </c>
      <c r="M49" s="506">
        <f>H49+17</f>
        <v>41103</v>
      </c>
      <c r="N49" s="506">
        <f>H49+12</f>
        <v>41098</v>
      </c>
      <c r="O49" s="506">
        <f>H49+13</f>
        <v>41099</v>
      </c>
      <c r="P49" s="506">
        <f>H49+11</f>
        <v>41097</v>
      </c>
      <c r="Q49" s="506">
        <f>H49+20</f>
        <v>41106</v>
      </c>
      <c r="R49" s="506">
        <f>H49+18</f>
        <v>41104</v>
      </c>
      <c r="S49" s="506">
        <f>H49+5</f>
        <v>41091</v>
      </c>
      <c r="T49" s="506">
        <f>S49+2</f>
        <v>41093</v>
      </c>
    </row>
    <row r="50" spans="1:20" s="58" customFormat="1" ht="13.5" customHeight="1">
      <c r="A50" s="385" t="str">
        <f>'WM-AMC1'!A52</f>
        <v>SIMA SAPPHIRE</v>
      </c>
      <c r="B50" s="368">
        <f>'WM-AMC1'!B52</f>
        <v>419</v>
      </c>
      <c r="C50" s="377">
        <f>'WM-AMC1'!C52</f>
        <v>41063</v>
      </c>
      <c r="D50" s="358">
        <f>'WM-AMC1'!D52</f>
        <v>41066</v>
      </c>
      <c r="E50" s="377">
        <f>'WM-AMC1'!D52</f>
        <v>41066</v>
      </c>
      <c r="F50" s="542"/>
      <c r="G50" s="507"/>
      <c r="H50" s="507"/>
      <c r="I50" s="507"/>
      <c r="J50" s="507"/>
      <c r="K50" s="507"/>
      <c r="L50" s="507"/>
      <c r="M50" s="507"/>
      <c r="N50" s="507"/>
      <c r="O50" s="507"/>
      <c r="P50" s="507"/>
      <c r="Q50" s="507"/>
      <c r="R50" s="507"/>
      <c r="S50" s="507"/>
      <c r="T50" s="507"/>
    </row>
    <row r="51" spans="1:20" s="58" customFormat="1" ht="13.5" customHeight="1">
      <c r="A51" s="385" t="str">
        <f>'WM-AMC1'!A53</f>
        <v>PAC ANTLIA</v>
      </c>
      <c r="B51" s="369">
        <f>'WM-AMC1'!B53</f>
        <v>65</v>
      </c>
      <c r="C51" s="377">
        <f>'WM-AMC1'!C53</f>
        <v>41068</v>
      </c>
      <c r="D51" s="358">
        <f>'WM-AMC1'!D53</f>
        <v>41071</v>
      </c>
      <c r="E51" s="377">
        <f>'WM-AMC1'!D53</f>
        <v>41071</v>
      </c>
      <c r="F51" s="542"/>
      <c r="G51" s="507"/>
      <c r="H51" s="507"/>
      <c r="I51" s="507"/>
      <c r="J51" s="507"/>
      <c r="K51" s="507"/>
      <c r="L51" s="507"/>
      <c r="M51" s="507"/>
      <c r="N51" s="507"/>
      <c r="O51" s="507"/>
      <c r="P51" s="507"/>
      <c r="Q51" s="507"/>
      <c r="R51" s="507"/>
      <c r="S51" s="507"/>
      <c r="T51" s="507"/>
    </row>
    <row r="52" spans="1:20" s="58" customFormat="1" ht="13.5" customHeight="1">
      <c r="A52" s="386" t="s">
        <v>19</v>
      </c>
      <c r="B52" s="348" t="s">
        <v>19</v>
      </c>
      <c r="C52" s="353" t="s">
        <v>19</v>
      </c>
      <c r="D52" s="353" t="s">
        <v>19</v>
      </c>
      <c r="E52" s="365"/>
      <c r="F52" s="543"/>
      <c r="G52" s="508"/>
      <c r="H52" s="508"/>
      <c r="I52" s="508"/>
      <c r="J52" s="508"/>
      <c r="K52" s="508"/>
      <c r="L52" s="508"/>
      <c r="M52" s="508"/>
      <c r="N52" s="508"/>
      <c r="O52" s="508"/>
      <c r="P52" s="508"/>
      <c r="Q52" s="508"/>
      <c r="R52" s="508"/>
      <c r="S52" s="508"/>
      <c r="T52" s="508"/>
    </row>
    <row r="53" spans="1:20" s="58" customFormat="1" ht="13.5" customHeight="1">
      <c r="A53" s="384"/>
      <c r="B53" s="347"/>
      <c r="C53" s="352"/>
      <c r="D53" s="352"/>
      <c r="E53" s="364" t="s">
        <v>19</v>
      </c>
      <c r="F53" s="541" t="str">
        <f>'WM-AMC1'!E55</f>
        <v>XIN OU ZHOU
1223W</v>
      </c>
      <c r="G53" s="506">
        <f>'WM-AMC1'!F55</f>
        <v>41079</v>
      </c>
      <c r="H53" s="506">
        <f>G53+12</f>
        <v>41091</v>
      </c>
      <c r="I53" s="506">
        <f>H53+11</f>
        <v>41102</v>
      </c>
      <c r="J53" s="506">
        <f>H53+9</f>
        <v>41100</v>
      </c>
      <c r="K53" s="506">
        <f>H53+12</f>
        <v>41103</v>
      </c>
      <c r="L53" s="506">
        <f>H53+9</f>
        <v>41100</v>
      </c>
      <c r="M53" s="506">
        <f>H53+17</f>
        <v>41108</v>
      </c>
      <c r="N53" s="506">
        <f>H53+15</f>
        <v>41106</v>
      </c>
      <c r="O53" s="506">
        <f>H53+6</f>
        <v>41097</v>
      </c>
      <c r="P53" s="506">
        <f>H53+8</f>
        <v>41099</v>
      </c>
      <c r="Q53" s="506">
        <f>H53+13</f>
        <v>41104</v>
      </c>
      <c r="R53" s="506">
        <f>H53+11</f>
        <v>41102</v>
      </c>
      <c r="S53" s="506">
        <f>H53+4</f>
        <v>41095</v>
      </c>
      <c r="T53" s="506">
        <f>S53+2</f>
        <v>41097</v>
      </c>
    </row>
    <row r="54" spans="1:20" s="58" customFormat="1" ht="13.5" customHeight="1">
      <c r="A54" s="385" t="str">
        <f>'WM-AMC1'!A56</f>
        <v>SIMA SAPPHIRE</v>
      </c>
      <c r="B54" s="368">
        <f>'WM-AMC1'!B56</f>
        <v>420</v>
      </c>
      <c r="C54" s="377">
        <f>'WM-AMC1'!C56</f>
        <v>41070</v>
      </c>
      <c r="D54" s="358">
        <f>'WM-AMC1'!D56</f>
        <v>41073</v>
      </c>
      <c r="E54" s="377">
        <f>'WM-AMC1'!D56</f>
        <v>41073</v>
      </c>
      <c r="F54" s="542"/>
      <c r="G54" s="507"/>
      <c r="H54" s="507"/>
      <c r="I54" s="507"/>
      <c r="J54" s="507"/>
      <c r="K54" s="507"/>
      <c r="L54" s="507"/>
      <c r="M54" s="507"/>
      <c r="N54" s="507"/>
      <c r="O54" s="507"/>
      <c r="P54" s="507"/>
      <c r="Q54" s="507"/>
      <c r="R54" s="507"/>
      <c r="S54" s="507"/>
      <c r="T54" s="507"/>
    </row>
    <row r="55" spans="1:20" s="58" customFormat="1" ht="13.5" customHeight="1">
      <c r="A55" s="385" t="str">
        <f>'WM-AMC1'!A57</f>
        <v>CAPE FRIO</v>
      </c>
      <c r="B55" s="367">
        <f>'WM-AMC1'!B57</f>
        <v>57</v>
      </c>
      <c r="C55" s="377">
        <f>'WM-AMC1'!C57</f>
        <v>41075</v>
      </c>
      <c r="D55" s="358">
        <f>'WM-AMC1'!D57</f>
        <v>41078</v>
      </c>
      <c r="E55" s="377">
        <f>'WM-AMC1'!D57</f>
        <v>41078</v>
      </c>
      <c r="F55" s="542"/>
      <c r="G55" s="507"/>
      <c r="H55" s="507"/>
      <c r="I55" s="507"/>
      <c r="J55" s="507"/>
      <c r="K55" s="507"/>
      <c r="L55" s="507"/>
      <c r="M55" s="507"/>
      <c r="N55" s="507"/>
      <c r="O55" s="507"/>
      <c r="P55" s="507"/>
      <c r="Q55" s="507"/>
      <c r="R55" s="507"/>
      <c r="S55" s="507"/>
      <c r="T55" s="507"/>
    </row>
    <row r="56" spans="1:20" s="58" customFormat="1" ht="13.5" customHeight="1">
      <c r="A56" s="386" t="s">
        <v>19</v>
      </c>
      <c r="B56" s="348" t="s">
        <v>19</v>
      </c>
      <c r="C56" s="353" t="s">
        <v>19</v>
      </c>
      <c r="D56" s="353" t="s">
        <v>19</v>
      </c>
      <c r="E56" s="365"/>
      <c r="F56" s="543"/>
      <c r="G56" s="508"/>
      <c r="H56" s="508"/>
      <c r="I56" s="508"/>
      <c r="J56" s="508"/>
      <c r="K56" s="508"/>
      <c r="L56" s="508"/>
      <c r="M56" s="508"/>
      <c r="N56" s="508"/>
      <c r="O56" s="508"/>
      <c r="P56" s="508"/>
      <c r="Q56" s="508"/>
      <c r="R56" s="508"/>
      <c r="S56" s="508"/>
      <c r="T56" s="508"/>
    </row>
    <row r="57" spans="1:20" s="58" customFormat="1" ht="13.5" customHeight="1">
      <c r="A57" s="384"/>
      <c r="B57" s="347"/>
      <c r="C57" s="352"/>
      <c r="D57" s="352"/>
      <c r="E57" s="364" t="s">
        <v>19</v>
      </c>
      <c r="F57" s="541" t="str">
        <f>'WM-AMC1'!E59</f>
        <v>MAYSSAN
1224W</v>
      </c>
      <c r="G57" s="506">
        <f>'WM-AMC1'!F59</f>
        <v>41086</v>
      </c>
      <c r="H57" s="506">
        <f>G57+12</f>
        <v>41098</v>
      </c>
      <c r="I57" s="506">
        <f>H57+11</f>
        <v>41109</v>
      </c>
      <c r="J57" s="506">
        <f>H57+10</f>
        <v>41108</v>
      </c>
      <c r="K57" s="506">
        <f>H57+14</f>
        <v>41112</v>
      </c>
      <c r="L57" s="506">
        <f>H57+7</f>
        <v>41105</v>
      </c>
      <c r="M57" s="506">
        <f>H57+17</f>
        <v>41115</v>
      </c>
      <c r="N57" s="506">
        <f>H57+12</f>
        <v>41110</v>
      </c>
      <c r="O57" s="506">
        <f>H57+13</f>
        <v>41111</v>
      </c>
      <c r="P57" s="506">
        <f>H57+11</f>
        <v>41109</v>
      </c>
      <c r="Q57" s="506">
        <f>H57+20</f>
        <v>41118</v>
      </c>
      <c r="R57" s="506">
        <f>H57+18</f>
        <v>41116</v>
      </c>
      <c r="S57" s="506">
        <f>H57+5</f>
        <v>41103</v>
      </c>
      <c r="T57" s="506">
        <f>S57+2</f>
        <v>41105</v>
      </c>
    </row>
    <row r="58" spans="1:20" s="58" customFormat="1" ht="13.5" customHeight="1">
      <c r="A58" s="385" t="str">
        <f>'WM-AMC1'!A60</f>
        <v>SIMA SAPPHIRE</v>
      </c>
      <c r="B58" s="368">
        <f>'WM-AMC1'!B60</f>
        <v>421</v>
      </c>
      <c r="C58" s="377">
        <f>'WM-AMC1'!C60</f>
        <v>41077</v>
      </c>
      <c r="D58" s="358">
        <f>'WM-AMC1'!D60</f>
        <v>41080</v>
      </c>
      <c r="E58" s="377">
        <f>'WM-AMC1'!D60</f>
        <v>41080</v>
      </c>
      <c r="F58" s="542"/>
      <c r="G58" s="507"/>
      <c r="H58" s="507"/>
      <c r="I58" s="507"/>
      <c r="J58" s="507"/>
      <c r="K58" s="507"/>
      <c r="L58" s="507"/>
      <c r="M58" s="507"/>
      <c r="N58" s="507"/>
      <c r="O58" s="507"/>
      <c r="P58" s="507"/>
      <c r="Q58" s="507"/>
      <c r="R58" s="507"/>
      <c r="S58" s="507"/>
      <c r="T58" s="507"/>
    </row>
    <row r="59" spans="1:20" s="58" customFormat="1" ht="13.5" customHeight="1">
      <c r="A59" s="385" t="str">
        <f>'WM-AMC1'!A61</f>
        <v>PAC ANTLIA</v>
      </c>
      <c r="B59" s="369">
        <f>'WM-AMC1'!B61</f>
        <v>66</v>
      </c>
      <c r="C59" s="377">
        <f>'WM-AMC1'!C61</f>
        <v>41082</v>
      </c>
      <c r="D59" s="358">
        <f>'WM-AMC1'!D61</f>
        <v>41085</v>
      </c>
      <c r="E59" s="377">
        <f>'WM-AMC1'!D61</f>
        <v>41085</v>
      </c>
      <c r="F59" s="542"/>
      <c r="G59" s="507"/>
      <c r="H59" s="507"/>
      <c r="I59" s="507"/>
      <c r="J59" s="507"/>
      <c r="K59" s="507"/>
      <c r="L59" s="507"/>
      <c r="M59" s="507"/>
      <c r="N59" s="507"/>
      <c r="O59" s="507"/>
      <c r="P59" s="507"/>
      <c r="Q59" s="507"/>
      <c r="R59" s="507"/>
      <c r="S59" s="507"/>
      <c r="T59" s="507"/>
    </row>
    <row r="60" spans="1:20" s="58" customFormat="1" ht="13.5" customHeight="1">
      <c r="A60" s="386" t="s">
        <v>19</v>
      </c>
      <c r="B60" s="348" t="s">
        <v>19</v>
      </c>
      <c r="C60" s="353" t="s">
        <v>19</v>
      </c>
      <c r="D60" s="353" t="s">
        <v>19</v>
      </c>
      <c r="E60" s="365"/>
      <c r="F60" s="543"/>
      <c r="G60" s="508"/>
      <c r="H60" s="508"/>
      <c r="I60" s="508"/>
      <c r="J60" s="508"/>
      <c r="K60" s="508"/>
      <c r="L60" s="508"/>
      <c r="M60" s="508"/>
      <c r="N60" s="508"/>
      <c r="O60" s="508"/>
      <c r="P60" s="508"/>
      <c r="Q60" s="508"/>
      <c r="R60" s="508"/>
      <c r="S60" s="508"/>
      <c r="T60" s="508"/>
    </row>
    <row r="61" spans="1:20" s="58" customFormat="1" ht="13.5" customHeight="1">
      <c r="A61" s="384"/>
      <c r="B61" s="347"/>
      <c r="C61" s="352"/>
      <c r="D61" s="352"/>
      <c r="E61" s="364" t="s">
        <v>19</v>
      </c>
      <c r="F61" s="541" t="str">
        <f>'WM-AMC1'!E63</f>
        <v>JAZAN
1225W</v>
      </c>
      <c r="G61" s="506">
        <f>'WM-AMC1'!F63</f>
        <v>41091</v>
      </c>
      <c r="H61" s="506">
        <f>G61+14</f>
        <v>41105</v>
      </c>
      <c r="I61" s="506">
        <f>H61+11</f>
        <v>41116</v>
      </c>
      <c r="J61" s="506">
        <f>H61+9</f>
        <v>41114</v>
      </c>
      <c r="K61" s="506">
        <f>H61+12</f>
        <v>41117</v>
      </c>
      <c r="L61" s="506">
        <f>H61+9</f>
        <v>41114</v>
      </c>
      <c r="M61" s="506">
        <f>H61+17</f>
        <v>41122</v>
      </c>
      <c r="N61" s="506">
        <f>H61+15</f>
        <v>41120</v>
      </c>
      <c r="O61" s="506">
        <f>H61+6</f>
        <v>41111</v>
      </c>
      <c r="P61" s="506">
        <f>H61+8</f>
        <v>41113</v>
      </c>
      <c r="Q61" s="506">
        <f>H61+13</f>
        <v>41118</v>
      </c>
      <c r="R61" s="506">
        <f>H61+11</f>
        <v>41116</v>
      </c>
      <c r="S61" s="506">
        <f>H61+4</f>
        <v>41109</v>
      </c>
      <c r="T61" s="506">
        <f>S61+2</f>
        <v>41111</v>
      </c>
    </row>
    <row r="62" spans="1:20" s="58" customFormat="1" ht="13.5" customHeight="1">
      <c r="A62" s="385" t="str">
        <f>'WM-AMC1'!A64</f>
        <v>SIMA SAPPHIRE</v>
      </c>
      <c r="B62" s="368">
        <f>'WM-AMC1'!B64</f>
        <v>422</v>
      </c>
      <c r="C62" s="377">
        <f>'WM-AMC1'!C64</f>
        <v>41084</v>
      </c>
      <c r="D62" s="358">
        <f>'WM-AMC1'!D64</f>
        <v>41087</v>
      </c>
      <c r="E62" s="377">
        <f>'WM-AMC1'!D64</f>
        <v>41087</v>
      </c>
      <c r="F62" s="542"/>
      <c r="G62" s="507"/>
      <c r="H62" s="507"/>
      <c r="I62" s="507"/>
      <c r="J62" s="507"/>
      <c r="K62" s="507"/>
      <c r="L62" s="507"/>
      <c r="M62" s="507"/>
      <c r="N62" s="507"/>
      <c r="O62" s="507"/>
      <c r="P62" s="507"/>
      <c r="Q62" s="507"/>
      <c r="R62" s="507"/>
      <c r="S62" s="507"/>
      <c r="T62" s="507"/>
    </row>
    <row r="63" spans="1:20" s="58" customFormat="1" ht="13.5" customHeight="1">
      <c r="A63" s="385" t="str">
        <f>'WM-AMC1'!A65</f>
        <v>CAPE FRIO</v>
      </c>
      <c r="B63" s="367">
        <f>'WM-AMC1'!B65</f>
        <v>58</v>
      </c>
      <c r="C63" s="377">
        <f>'WM-AMC1'!C65</f>
        <v>41089</v>
      </c>
      <c r="D63" s="358">
        <f>'WM-AMC1'!D65</f>
        <v>41092</v>
      </c>
      <c r="E63" s="377">
        <f>'WM-AMC1'!D65</f>
        <v>41092</v>
      </c>
      <c r="F63" s="542"/>
      <c r="G63" s="507"/>
      <c r="H63" s="507"/>
      <c r="I63" s="507"/>
      <c r="J63" s="507"/>
      <c r="K63" s="507"/>
      <c r="L63" s="507"/>
      <c r="M63" s="507"/>
      <c r="N63" s="507"/>
      <c r="O63" s="507"/>
      <c r="P63" s="507"/>
      <c r="Q63" s="507"/>
      <c r="R63" s="507"/>
      <c r="S63" s="507"/>
      <c r="T63" s="507"/>
    </row>
    <row r="64" spans="1:20" s="58" customFormat="1" ht="13.5" customHeight="1">
      <c r="A64" s="386" t="s">
        <v>19</v>
      </c>
      <c r="B64" s="348" t="s">
        <v>19</v>
      </c>
      <c r="C64" s="353" t="s">
        <v>19</v>
      </c>
      <c r="D64" s="353" t="s">
        <v>19</v>
      </c>
      <c r="E64" s="365"/>
      <c r="F64" s="543"/>
      <c r="G64" s="508"/>
      <c r="H64" s="508"/>
      <c r="I64" s="508"/>
      <c r="J64" s="508"/>
      <c r="K64" s="508"/>
      <c r="L64" s="508"/>
      <c r="M64" s="508"/>
      <c r="N64" s="508"/>
      <c r="O64" s="508"/>
      <c r="P64" s="508"/>
      <c r="Q64" s="508"/>
      <c r="R64" s="508"/>
      <c r="S64" s="508"/>
      <c r="T64" s="508"/>
    </row>
    <row r="65" spans="1:20" s="58" customFormat="1" ht="13.5" customHeight="1">
      <c r="A65" s="384"/>
      <c r="B65" s="347"/>
      <c r="C65" s="352"/>
      <c r="D65" s="352"/>
      <c r="E65" s="364" t="s">
        <v>19</v>
      </c>
      <c r="F65" s="541" t="str">
        <f>'WM-AMC1'!E67</f>
        <v>XIN YA ZHOU
1226W</v>
      </c>
      <c r="G65" s="506">
        <f>'WM-AMC1'!F67</f>
        <v>41098</v>
      </c>
      <c r="H65" s="506">
        <f>G65+14</f>
        <v>41112</v>
      </c>
      <c r="I65" s="506">
        <f>H65+11</f>
        <v>41123</v>
      </c>
      <c r="J65" s="506">
        <f>H65+10</f>
        <v>41122</v>
      </c>
      <c r="K65" s="506">
        <f>H65+14</f>
        <v>41126</v>
      </c>
      <c r="L65" s="506">
        <f>H65+7</f>
        <v>41119</v>
      </c>
      <c r="M65" s="506">
        <f>H65+17</f>
        <v>41129</v>
      </c>
      <c r="N65" s="506">
        <f>H65+12</f>
        <v>41124</v>
      </c>
      <c r="O65" s="506">
        <f>H65+13</f>
        <v>41125</v>
      </c>
      <c r="P65" s="506">
        <f>H65+11</f>
        <v>41123</v>
      </c>
      <c r="Q65" s="506">
        <f>H65+20</f>
        <v>41132</v>
      </c>
      <c r="R65" s="506">
        <f>H65+18</f>
        <v>41130</v>
      </c>
      <c r="S65" s="506">
        <f>H65+5</f>
        <v>41117</v>
      </c>
      <c r="T65" s="506">
        <f>S65+2</f>
        <v>41119</v>
      </c>
    </row>
    <row r="66" spans="1:20" s="58" customFormat="1" ht="13.5" customHeight="1">
      <c r="A66" s="385" t="str">
        <f>'WM-AMC1'!A68</f>
        <v>SIMA SAPPHIRE</v>
      </c>
      <c r="B66" s="368">
        <f>'WM-AMC1'!B68</f>
        <v>423</v>
      </c>
      <c r="C66" s="377">
        <f>'WM-AMC1'!C68</f>
        <v>41091</v>
      </c>
      <c r="D66" s="358">
        <f>'WM-AMC1'!D68</f>
        <v>41094</v>
      </c>
      <c r="E66" s="377">
        <f>'WM-AMC1'!D68</f>
        <v>41094</v>
      </c>
      <c r="F66" s="542"/>
      <c r="G66" s="507"/>
      <c r="H66" s="507"/>
      <c r="I66" s="507"/>
      <c r="J66" s="507"/>
      <c r="K66" s="507"/>
      <c r="L66" s="507"/>
      <c r="M66" s="507"/>
      <c r="N66" s="507"/>
      <c r="O66" s="507"/>
      <c r="P66" s="507"/>
      <c r="Q66" s="507"/>
      <c r="R66" s="507"/>
      <c r="S66" s="507"/>
      <c r="T66" s="507"/>
    </row>
    <row r="67" spans="1:20" s="58" customFormat="1" ht="13.5" customHeight="1">
      <c r="A67" s="385" t="str">
        <f>'WM-AMC1'!A69</f>
        <v>PAC ANTLIA</v>
      </c>
      <c r="B67" s="369">
        <f>'WM-AMC1'!B69</f>
        <v>67</v>
      </c>
      <c r="C67" s="377">
        <f>'WM-AMC1'!C69</f>
        <v>41096</v>
      </c>
      <c r="D67" s="358">
        <f>'WM-AMC1'!D69</f>
        <v>41099</v>
      </c>
      <c r="E67" s="377">
        <f>'WM-AMC1'!D69</f>
        <v>41099</v>
      </c>
      <c r="F67" s="542"/>
      <c r="G67" s="507"/>
      <c r="H67" s="507"/>
      <c r="I67" s="507"/>
      <c r="J67" s="507"/>
      <c r="K67" s="507"/>
      <c r="L67" s="507"/>
      <c r="M67" s="507"/>
      <c r="N67" s="507"/>
      <c r="O67" s="507"/>
      <c r="P67" s="507"/>
      <c r="Q67" s="507"/>
      <c r="R67" s="507"/>
      <c r="S67" s="507"/>
      <c r="T67" s="507"/>
    </row>
    <row r="68" spans="1:20" s="58" customFormat="1" ht="13.5" customHeight="1">
      <c r="A68" s="386" t="s">
        <v>19</v>
      </c>
      <c r="B68" s="348" t="s">
        <v>19</v>
      </c>
      <c r="C68" s="353" t="s">
        <v>19</v>
      </c>
      <c r="D68" s="353" t="s">
        <v>19</v>
      </c>
      <c r="E68" s="365"/>
      <c r="F68" s="543"/>
      <c r="G68" s="508"/>
      <c r="H68" s="508"/>
      <c r="I68" s="508"/>
      <c r="J68" s="508"/>
      <c r="K68" s="508"/>
      <c r="L68" s="508"/>
      <c r="M68" s="508"/>
      <c r="N68" s="508"/>
      <c r="O68" s="508"/>
      <c r="P68" s="508"/>
      <c r="Q68" s="508"/>
      <c r="R68" s="508"/>
      <c r="S68" s="508"/>
      <c r="T68" s="508"/>
    </row>
    <row r="69" spans="1:20" ht="15.75" customHeight="1">
      <c r="A69" s="387"/>
      <c r="B69" s="187"/>
      <c r="C69" s="65"/>
      <c r="D69" s="59"/>
      <c r="E69" s="65"/>
      <c r="F69" s="188"/>
      <c r="G69" s="65"/>
      <c r="H69" s="65"/>
      <c r="I69" s="65"/>
      <c r="J69" s="189"/>
      <c r="K69" s="189"/>
      <c r="L69" s="189"/>
      <c r="M69" s="65"/>
      <c r="N69" s="65"/>
      <c r="O69" s="185"/>
      <c r="P69" s="189"/>
      <c r="Q69" s="189"/>
      <c r="R69" s="189"/>
      <c r="S69" s="189"/>
      <c r="T69" s="189"/>
    </row>
    <row r="70" spans="1:20" customFormat="1">
      <c r="A70" s="594" t="s">
        <v>524</v>
      </c>
      <c r="B70" s="595"/>
      <c r="C70" s="596"/>
      <c r="D70" s="596"/>
      <c r="E70" s="596"/>
      <c r="F70" s="597"/>
      <c r="G70" s="598"/>
      <c r="H70" s="599" t="s">
        <v>114</v>
      </c>
      <c r="I70" s="600"/>
      <c r="J70" s="207"/>
      <c r="K70" s="207"/>
      <c r="L70" s="58"/>
      <c r="M70" s="58"/>
      <c r="N70" s="58"/>
      <c r="O70" s="58"/>
    </row>
    <row r="71" spans="1:20" customFormat="1">
      <c r="A71" s="601" t="s">
        <v>525</v>
      </c>
      <c r="B71" s="602"/>
      <c r="C71" s="596"/>
      <c r="D71" s="596"/>
      <c r="E71" s="596"/>
      <c r="F71" s="597"/>
      <c r="G71" s="598"/>
      <c r="H71" s="603"/>
      <c r="I71" s="604" t="s">
        <v>526</v>
      </c>
      <c r="J71" s="207"/>
      <c r="K71" s="604" t="s">
        <v>527</v>
      </c>
      <c r="L71" s="58"/>
      <c r="M71" s="58"/>
      <c r="N71" s="58"/>
      <c r="O71" s="58"/>
    </row>
    <row r="72" spans="1:20" customFormat="1">
      <c r="A72" s="605" t="s">
        <v>528</v>
      </c>
      <c r="B72" s="602"/>
      <c r="C72" s="596"/>
      <c r="D72" s="596"/>
      <c r="E72" s="596"/>
      <c r="F72" s="597"/>
      <c r="G72" s="598"/>
      <c r="H72" s="606"/>
      <c r="I72" s="604" t="s">
        <v>529</v>
      </c>
      <c r="J72" s="207"/>
      <c r="K72" s="604" t="s">
        <v>530</v>
      </c>
      <c r="L72" s="58"/>
      <c r="M72" s="58"/>
      <c r="N72" s="58"/>
      <c r="O72" s="58"/>
    </row>
    <row r="73" spans="1:20" customFormat="1">
      <c r="A73" s="607" t="s">
        <v>531</v>
      </c>
      <c r="B73" s="608"/>
      <c r="C73" s="596"/>
      <c r="D73" s="596"/>
      <c r="E73" s="596"/>
      <c r="F73" s="597"/>
      <c r="G73" s="598"/>
      <c r="H73" s="606"/>
      <c r="I73" s="604" t="s">
        <v>532</v>
      </c>
      <c r="J73" s="207"/>
      <c r="K73" s="604" t="s">
        <v>533</v>
      </c>
      <c r="L73" s="58"/>
      <c r="M73" s="58"/>
      <c r="N73" s="58"/>
      <c r="O73" s="58"/>
    </row>
    <row r="74" spans="1:20" customFormat="1" ht="12.75" customHeight="1">
      <c r="A74" s="607" t="s">
        <v>534</v>
      </c>
      <c r="B74" s="609"/>
      <c r="C74" s="596"/>
      <c r="D74" s="596"/>
      <c r="E74" s="596"/>
      <c r="F74" s="597"/>
      <c r="G74" s="596"/>
      <c r="H74" s="596"/>
      <c r="I74" s="596"/>
      <c r="J74" s="610"/>
      <c r="K74" s="207"/>
      <c r="L74" s="58"/>
      <c r="M74" s="58"/>
      <c r="N74" s="58"/>
      <c r="O74" s="58"/>
    </row>
    <row r="75" spans="1:20" customFormat="1">
      <c r="A75" s="389"/>
      <c r="F75" s="36"/>
      <c r="G75" s="38"/>
      <c r="I75" s="37"/>
      <c r="K75" s="58"/>
      <c r="L75" s="58"/>
      <c r="M75" s="58"/>
      <c r="N75" s="58"/>
      <c r="O75" s="58"/>
    </row>
    <row r="76" spans="1:20" customFormat="1">
      <c r="A76" s="388"/>
      <c r="F76" s="6"/>
      <c r="G76" s="40"/>
      <c r="I76" s="37"/>
      <c r="K76" s="58"/>
      <c r="L76" s="58"/>
      <c r="M76" s="58"/>
      <c r="N76" s="58"/>
      <c r="O76" s="58"/>
    </row>
    <row r="77" spans="1:20" customFormat="1">
      <c r="A77" s="388"/>
      <c r="K77" s="58"/>
      <c r="L77" s="58"/>
      <c r="M77" s="58"/>
      <c r="N77" s="58"/>
      <c r="O77" s="58"/>
    </row>
    <row r="78" spans="1:20">
      <c r="A78" s="388">
        <f>'NE-AEC7 (DIRECTLY)'!A34</f>
        <v>0</v>
      </c>
      <c r="B78"/>
      <c r="C78"/>
      <c r="D78"/>
      <c r="E78"/>
      <c r="M78" s="33"/>
      <c r="N78" s="33"/>
      <c r="O78" s="33"/>
      <c r="P78" s="6"/>
      <c r="Q78" s="6"/>
      <c r="R78" s="6"/>
      <c r="S78" s="6"/>
      <c r="T78" s="6"/>
    </row>
    <row r="79" spans="1:20">
      <c r="A79" s="388">
        <f>'NE-AEC7 (DIRECTLY)'!A35</f>
        <v>0</v>
      </c>
      <c r="B79"/>
      <c r="C79"/>
      <c r="D79"/>
      <c r="E79"/>
      <c r="M79" s="33"/>
      <c r="N79" s="33"/>
      <c r="O79" s="33"/>
      <c r="P79" s="6"/>
      <c r="Q79" s="6"/>
      <c r="R79" s="6"/>
      <c r="S79" s="6"/>
      <c r="T79" s="6"/>
    </row>
    <row r="80" spans="1:20">
      <c r="A80" s="388"/>
      <c r="B80" s="67"/>
      <c r="C80" s="5"/>
      <c r="D80" s="5"/>
      <c r="E80" s="5"/>
      <c r="M80" s="33"/>
      <c r="N80" s="33"/>
      <c r="O80" s="33"/>
      <c r="P80" s="6"/>
      <c r="Q80" s="6"/>
      <c r="R80" s="6"/>
      <c r="S80" s="6"/>
      <c r="T80" s="6"/>
    </row>
  </sheetData>
  <mergeCells count="213">
    <mergeCell ref="S25:S28"/>
    <mergeCell ref="T25:T28"/>
    <mergeCell ref="S29:S32"/>
    <mergeCell ref="T29:T32"/>
    <mergeCell ref="S10:S11"/>
    <mergeCell ref="T10:T11"/>
    <mergeCell ref="S17:S20"/>
    <mergeCell ref="T17:T20"/>
    <mergeCell ref="S21:S24"/>
    <mergeCell ref="T21:T24"/>
    <mergeCell ref="Q10:Q11"/>
    <mergeCell ref="Q17:Q20"/>
    <mergeCell ref="Q21:Q24"/>
    <mergeCell ref="Q25:Q28"/>
    <mergeCell ref="Q29:Q32"/>
    <mergeCell ref="R10:R11"/>
    <mergeCell ref="R17:R20"/>
    <mergeCell ref="R21:R24"/>
    <mergeCell ref="R25:R28"/>
    <mergeCell ref="R29:R32"/>
    <mergeCell ref="O25:O28"/>
    <mergeCell ref="F25:F28"/>
    <mergeCell ref="G25:G28"/>
    <mergeCell ref="H25:H28"/>
    <mergeCell ref="I25:I28"/>
    <mergeCell ref="J25:J28"/>
    <mergeCell ref="P25:P28"/>
    <mergeCell ref="F29:F32"/>
    <mergeCell ref="G29:G32"/>
    <mergeCell ref="H29:H32"/>
    <mergeCell ref="I29:I32"/>
    <mergeCell ref="J29:J32"/>
    <mergeCell ref="K29:K32"/>
    <mergeCell ref="L29:L32"/>
    <mergeCell ref="M29:M32"/>
    <mergeCell ref="N29:N32"/>
    <mergeCell ref="O29:O32"/>
    <mergeCell ref="P29:P32"/>
    <mergeCell ref="K25:K28"/>
    <mergeCell ref="L25:L28"/>
    <mergeCell ref="M25:M28"/>
    <mergeCell ref="N25:N28"/>
    <mergeCell ref="I17:I20"/>
    <mergeCell ref="O17:O20"/>
    <mergeCell ref="P17:P20"/>
    <mergeCell ref="F21:F24"/>
    <mergeCell ref="G21:G24"/>
    <mergeCell ref="H21:H24"/>
    <mergeCell ref="I21:I24"/>
    <mergeCell ref="J21:J24"/>
    <mergeCell ref="K21:K24"/>
    <mergeCell ref="L21:L24"/>
    <mergeCell ref="M21:M24"/>
    <mergeCell ref="N21:N24"/>
    <mergeCell ref="O21:O24"/>
    <mergeCell ref="P21:P24"/>
    <mergeCell ref="J17:J20"/>
    <mergeCell ref="K17:K20"/>
    <mergeCell ref="L17:L20"/>
    <mergeCell ref="F33:F36"/>
    <mergeCell ref="G33:G36"/>
    <mergeCell ref="H33:H36"/>
    <mergeCell ref="I33:I36"/>
    <mergeCell ref="J33:J36"/>
    <mergeCell ref="O10:O11"/>
    <mergeCell ref="P10:P11"/>
    <mergeCell ref="F2:N2"/>
    <mergeCell ref="F3:N3"/>
    <mergeCell ref="F4:N4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M17:M20"/>
    <mergeCell ref="N17:N20"/>
    <mergeCell ref="F17:F20"/>
    <mergeCell ref="G17:G20"/>
    <mergeCell ref="H17:H20"/>
    <mergeCell ref="P33:P36"/>
    <mergeCell ref="Q33:Q36"/>
    <mergeCell ref="R33:R36"/>
    <mergeCell ref="S33:S36"/>
    <mergeCell ref="T33:T36"/>
    <mergeCell ref="K33:K36"/>
    <mergeCell ref="L33:L36"/>
    <mergeCell ref="M33:M36"/>
    <mergeCell ref="N33:N36"/>
    <mergeCell ref="O33:O36"/>
    <mergeCell ref="S37:S40"/>
    <mergeCell ref="P41:P44"/>
    <mergeCell ref="Q41:Q44"/>
    <mergeCell ref="R41:R44"/>
    <mergeCell ref="S41:S44"/>
    <mergeCell ref="T37:T40"/>
    <mergeCell ref="T41:T44"/>
    <mergeCell ref="K37:K40"/>
    <mergeCell ref="L37:L40"/>
    <mergeCell ref="M37:M40"/>
    <mergeCell ref="N37:N40"/>
    <mergeCell ref="O37:O40"/>
    <mergeCell ref="O41:O44"/>
    <mergeCell ref="F41:F44"/>
    <mergeCell ref="G41:G44"/>
    <mergeCell ref="H41:H44"/>
    <mergeCell ref="I41:I44"/>
    <mergeCell ref="J41:J44"/>
    <mergeCell ref="P37:P40"/>
    <mergeCell ref="Q37:Q40"/>
    <mergeCell ref="R37:R40"/>
    <mergeCell ref="F37:F40"/>
    <mergeCell ref="G37:G40"/>
    <mergeCell ref="H37:H40"/>
    <mergeCell ref="I37:I40"/>
    <mergeCell ref="J37:J40"/>
    <mergeCell ref="I45:I48"/>
    <mergeCell ref="J45:J48"/>
    <mergeCell ref="K45:K48"/>
    <mergeCell ref="L45:L48"/>
    <mergeCell ref="M45:M48"/>
    <mergeCell ref="N45:N48"/>
    <mergeCell ref="K41:K44"/>
    <mergeCell ref="L41:L44"/>
    <mergeCell ref="M41:M44"/>
    <mergeCell ref="N41:N44"/>
    <mergeCell ref="O45:O48"/>
    <mergeCell ref="P45:P48"/>
    <mergeCell ref="Q45:Q48"/>
    <mergeCell ref="R45:R48"/>
    <mergeCell ref="S45:S48"/>
    <mergeCell ref="T45:T48"/>
    <mergeCell ref="F49:F52"/>
    <mergeCell ref="G49:G52"/>
    <mergeCell ref="H49:H52"/>
    <mergeCell ref="I49:I52"/>
    <mergeCell ref="J49:J52"/>
    <mergeCell ref="K49:K52"/>
    <mergeCell ref="L49:L52"/>
    <mergeCell ref="M49:M52"/>
    <mergeCell ref="N49:N52"/>
    <mergeCell ref="O49:O52"/>
    <mergeCell ref="P49:P52"/>
    <mergeCell ref="Q49:Q52"/>
    <mergeCell ref="R49:R52"/>
    <mergeCell ref="S49:S52"/>
    <mergeCell ref="T49:T52"/>
    <mergeCell ref="F45:F48"/>
    <mergeCell ref="G45:G48"/>
    <mergeCell ref="H45:H48"/>
    <mergeCell ref="R53:R56"/>
    <mergeCell ref="S53:S56"/>
    <mergeCell ref="T53:T56"/>
    <mergeCell ref="F57:F60"/>
    <mergeCell ref="G57:G60"/>
    <mergeCell ref="H57:H60"/>
    <mergeCell ref="I57:I60"/>
    <mergeCell ref="J57:J60"/>
    <mergeCell ref="K57:K60"/>
    <mergeCell ref="L57:L60"/>
    <mergeCell ref="M57:M60"/>
    <mergeCell ref="N57:N60"/>
    <mergeCell ref="O57:O60"/>
    <mergeCell ref="P57:P60"/>
    <mergeCell ref="Q57:Q60"/>
    <mergeCell ref="R57:R60"/>
    <mergeCell ref="S57:S60"/>
    <mergeCell ref="T57:T60"/>
    <mergeCell ref="F53:F56"/>
    <mergeCell ref="G53:G56"/>
    <mergeCell ref="H53:H56"/>
    <mergeCell ref="I53:I56"/>
    <mergeCell ref="J53:J56"/>
    <mergeCell ref="K53:K56"/>
    <mergeCell ref="L61:L64"/>
    <mergeCell ref="M61:M64"/>
    <mergeCell ref="N61:N64"/>
    <mergeCell ref="O53:O56"/>
    <mergeCell ref="P53:P56"/>
    <mergeCell ref="Q53:Q56"/>
    <mergeCell ref="L53:L56"/>
    <mergeCell ref="M53:M56"/>
    <mergeCell ref="N53:N56"/>
    <mergeCell ref="O61:O64"/>
    <mergeCell ref="P61:P64"/>
    <mergeCell ref="Q61:Q64"/>
    <mergeCell ref="R61:R64"/>
    <mergeCell ref="S61:S64"/>
    <mergeCell ref="T61:T64"/>
    <mergeCell ref="F65:F68"/>
    <mergeCell ref="G65:G68"/>
    <mergeCell ref="H65:H68"/>
    <mergeCell ref="I65:I68"/>
    <mergeCell ref="J65:J68"/>
    <mergeCell ref="K65:K68"/>
    <mergeCell ref="L65:L68"/>
    <mergeCell ref="M65:M68"/>
    <mergeCell ref="N65:N68"/>
    <mergeCell ref="O65:O68"/>
    <mergeCell ref="P65:P68"/>
    <mergeCell ref="Q65:Q68"/>
    <mergeCell ref="R65:R68"/>
    <mergeCell ref="S65:S68"/>
    <mergeCell ref="T65:T68"/>
    <mergeCell ref="F61:F64"/>
    <mergeCell ref="G61:G64"/>
    <mergeCell ref="H61:H64"/>
    <mergeCell ref="I61:I64"/>
    <mergeCell ref="J61:J64"/>
    <mergeCell ref="K61:K64"/>
  </mergeCells>
  <dataValidations count="1">
    <dataValidation type="textLength" allowBlank="1" showInputMessage="1" showErrorMessage="1" error="Voy No. should contain 5 characters + &quot;/&quot; + leg (N/S)" sqref="B71">
      <formula1>7</formula1>
      <formula2>7</formula2>
    </dataValidation>
  </dataValidations>
  <pageMargins left="0.7" right="0.7" top="0.75" bottom="0.75" header="0.3" footer="0.3"/>
  <pageSetup paperSize="9" scale="7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N138"/>
  <sheetViews>
    <sheetView showGridLines="0" workbookViewId="0">
      <selection activeCell="F7" sqref="F7"/>
    </sheetView>
  </sheetViews>
  <sheetFormatPr defaultRowHeight="12.75"/>
  <cols>
    <col min="1" max="1" width="14" style="197" customWidth="1"/>
    <col min="2" max="2" width="7.7109375" style="209" customWidth="1"/>
    <col min="3" max="3" width="8.7109375" style="199" customWidth="1"/>
    <col min="4" max="4" width="9.5703125" style="208" hidden="1" customWidth="1"/>
    <col min="5" max="5" width="8.7109375" style="208" customWidth="1"/>
    <col min="6" max="6" width="9" style="208" customWidth="1"/>
    <col min="7" max="7" width="17.28515625" style="197" customWidth="1"/>
    <col min="8" max="8" width="9" style="208" customWidth="1"/>
    <col min="9" max="9" width="8.85546875" style="208" customWidth="1"/>
    <col min="10" max="10" width="11.42578125" style="208" hidden="1" customWidth="1"/>
    <col min="11" max="11" width="12.140625" style="208" customWidth="1"/>
    <col min="12" max="12" width="14.140625" style="208" customWidth="1"/>
    <col min="13" max="13" width="14.28515625" style="208" customWidth="1"/>
    <col min="14" max="257" width="9" style="197"/>
    <col min="258" max="258" width="12.140625" style="197" customWidth="1"/>
    <col min="259" max="259" width="6.85546875" style="197" customWidth="1"/>
    <col min="260" max="260" width="8.7109375" style="197" customWidth="1"/>
    <col min="261" max="261" width="0" style="197" hidden="1" customWidth="1"/>
    <col min="262" max="262" width="9" style="197" customWidth="1"/>
    <col min="263" max="263" width="17.28515625" style="197" customWidth="1"/>
    <col min="264" max="264" width="9" style="197" customWidth="1"/>
    <col min="265" max="265" width="8.85546875" style="197" customWidth="1"/>
    <col min="266" max="266" width="0" style="197" hidden="1" customWidth="1"/>
    <col min="267" max="267" width="12.140625" style="197" customWidth="1"/>
    <col min="268" max="268" width="14.140625" style="197" customWidth="1"/>
    <col min="269" max="269" width="12.42578125" style="197" customWidth="1"/>
    <col min="270" max="513" width="9" style="197"/>
    <col min="514" max="514" width="12.140625" style="197" customWidth="1"/>
    <col min="515" max="515" width="6.85546875" style="197" customWidth="1"/>
    <col min="516" max="516" width="8.7109375" style="197" customWidth="1"/>
    <col min="517" max="517" width="0" style="197" hidden="1" customWidth="1"/>
    <col min="518" max="518" width="9" style="197" customWidth="1"/>
    <col min="519" max="519" width="17.28515625" style="197" customWidth="1"/>
    <col min="520" max="520" width="9" style="197" customWidth="1"/>
    <col min="521" max="521" width="8.85546875" style="197" customWidth="1"/>
    <col min="522" max="522" width="0" style="197" hidden="1" customWidth="1"/>
    <col min="523" max="523" width="12.140625" style="197" customWidth="1"/>
    <col min="524" max="524" width="14.140625" style="197" customWidth="1"/>
    <col min="525" max="525" width="12.42578125" style="197" customWidth="1"/>
    <col min="526" max="769" width="9" style="197"/>
    <col min="770" max="770" width="12.140625" style="197" customWidth="1"/>
    <col min="771" max="771" width="6.85546875" style="197" customWidth="1"/>
    <col min="772" max="772" width="8.7109375" style="197" customWidth="1"/>
    <col min="773" max="773" width="0" style="197" hidden="1" customWidth="1"/>
    <col min="774" max="774" width="9" style="197" customWidth="1"/>
    <col min="775" max="775" width="17.28515625" style="197" customWidth="1"/>
    <col min="776" max="776" width="9" style="197" customWidth="1"/>
    <col min="777" max="777" width="8.85546875" style="197" customWidth="1"/>
    <col min="778" max="778" width="0" style="197" hidden="1" customWidth="1"/>
    <col min="779" max="779" width="12.140625" style="197" customWidth="1"/>
    <col min="780" max="780" width="14.140625" style="197" customWidth="1"/>
    <col min="781" max="781" width="12.42578125" style="197" customWidth="1"/>
    <col min="782" max="1025" width="9" style="197"/>
    <col min="1026" max="1026" width="12.140625" style="197" customWidth="1"/>
    <col min="1027" max="1027" width="6.85546875" style="197" customWidth="1"/>
    <col min="1028" max="1028" width="8.7109375" style="197" customWidth="1"/>
    <col min="1029" max="1029" width="0" style="197" hidden="1" customWidth="1"/>
    <col min="1030" max="1030" width="9" style="197" customWidth="1"/>
    <col min="1031" max="1031" width="17.28515625" style="197" customWidth="1"/>
    <col min="1032" max="1032" width="9" style="197" customWidth="1"/>
    <col min="1033" max="1033" width="8.85546875" style="197" customWidth="1"/>
    <col min="1034" max="1034" width="0" style="197" hidden="1" customWidth="1"/>
    <col min="1035" max="1035" width="12.140625" style="197" customWidth="1"/>
    <col min="1036" max="1036" width="14.140625" style="197" customWidth="1"/>
    <col min="1037" max="1037" width="12.42578125" style="197" customWidth="1"/>
    <col min="1038" max="1281" width="9" style="197"/>
    <col min="1282" max="1282" width="12.140625" style="197" customWidth="1"/>
    <col min="1283" max="1283" width="6.85546875" style="197" customWidth="1"/>
    <col min="1284" max="1284" width="8.7109375" style="197" customWidth="1"/>
    <col min="1285" max="1285" width="0" style="197" hidden="1" customWidth="1"/>
    <col min="1286" max="1286" width="9" style="197" customWidth="1"/>
    <col min="1287" max="1287" width="17.28515625" style="197" customWidth="1"/>
    <col min="1288" max="1288" width="9" style="197" customWidth="1"/>
    <col min="1289" max="1289" width="8.85546875" style="197" customWidth="1"/>
    <col min="1290" max="1290" width="0" style="197" hidden="1" customWidth="1"/>
    <col min="1291" max="1291" width="12.140625" style="197" customWidth="1"/>
    <col min="1292" max="1292" width="14.140625" style="197" customWidth="1"/>
    <col min="1293" max="1293" width="12.42578125" style="197" customWidth="1"/>
    <col min="1294" max="1537" width="9" style="197"/>
    <col min="1538" max="1538" width="12.140625" style="197" customWidth="1"/>
    <col min="1539" max="1539" width="6.85546875" style="197" customWidth="1"/>
    <col min="1540" max="1540" width="8.7109375" style="197" customWidth="1"/>
    <col min="1541" max="1541" width="0" style="197" hidden="1" customWidth="1"/>
    <col min="1542" max="1542" width="9" style="197" customWidth="1"/>
    <col min="1543" max="1543" width="17.28515625" style="197" customWidth="1"/>
    <col min="1544" max="1544" width="9" style="197" customWidth="1"/>
    <col min="1545" max="1545" width="8.85546875" style="197" customWidth="1"/>
    <col min="1546" max="1546" width="0" style="197" hidden="1" customWidth="1"/>
    <col min="1547" max="1547" width="12.140625" style="197" customWidth="1"/>
    <col min="1548" max="1548" width="14.140625" style="197" customWidth="1"/>
    <col min="1549" max="1549" width="12.42578125" style="197" customWidth="1"/>
    <col min="1550" max="1793" width="9" style="197"/>
    <col min="1794" max="1794" width="12.140625" style="197" customWidth="1"/>
    <col min="1795" max="1795" width="6.85546875" style="197" customWidth="1"/>
    <col min="1796" max="1796" width="8.7109375" style="197" customWidth="1"/>
    <col min="1797" max="1797" width="0" style="197" hidden="1" customWidth="1"/>
    <col min="1798" max="1798" width="9" style="197" customWidth="1"/>
    <col min="1799" max="1799" width="17.28515625" style="197" customWidth="1"/>
    <col min="1800" max="1800" width="9" style="197" customWidth="1"/>
    <col min="1801" max="1801" width="8.85546875" style="197" customWidth="1"/>
    <col min="1802" max="1802" width="0" style="197" hidden="1" customWidth="1"/>
    <col min="1803" max="1803" width="12.140625" style="197" customWidth="1"/>
    <col min="1804" max="1804" width="14.140625" style="197" customWidth="1"/>
    <col min="1805" max="1805" width="12.42578125" style="197" customWidth="1"/>
    <col min="1806" max="2049" width="9" style="197"/>
    <col min="2050" max="2050" width="12.140625" style="197" customWidth="1"/>
    <col min="2051" max="2051" width="6.85546875" style="197" customWidth="1"/>
    <col min="2052" max="2052" width="8.7109375" style="197" customWidth="1"/>
    <col min="2053" max="2053" width="0" style="197" hidden="1" customWidth="1"/>
    <col min="2054" max="2054" width="9" style="197" customWidth="1"/>
    <col min="2055" max="2055" width="17.28515625" style="197" customWidth="1"/>
    <col min="2056" max="2056" width="9" style="197" customWidth="1"/>
    <col min="2057" max="2057" width="8.85546875" style="197" customWidth="1"/>
    <col min="2058" max="2058" width="0" style="197" hidden="1" customWidth="1"/>
    <col min="2059" max="2059" width="12.140625" style="197" customWidth="1"/>
    <col min="2060" max="2060" width="14.140625" style="197" customWidth="1"/>
    <col min="2061" max="2061" width="12.42578125" style="197" customWidth="1"/>
    <col min="2062" max="2305" width="9" style="197"/>
    <col min="2306" max="2306" width="12.140625" style="197" customWidth="1"/>
    <col min="2307" max="2307" width="6.85546875" style="197" customWidth="1"/>
    <col min="2308" max="2308" width="8.7109375" style="197" customWidth="1"/>
    <col min="2309" max="2309" width="0" style="197" hidden="1" customWidth="1"/>
    <col min="2310" max="2310" width="9" style="197" customWidth="1"/>
    <col min="2311" max="2311" width="17.28515625" style="197" customWidth="1"/>
    <col min="2312" max="2312" width="9" style="197" customWidth="1"/>
    <col min="2313" max="2313" width="8.85546875" style="197" customWidth="1"/>
    <col min="2314" max="2314" width="0" style="197" hidden="1" customWidth="1"/>
    <col min="2315" max="2315" width="12.140625" style="197" customWidth="1"/>
    <col min="2316" max="2316" width="14.140625" style="197" customWidth="1"/>
    <col min="2317" max="2317" width="12.42578125" style="197" customWidth="1"/>
    <col min="2318" max="2561" width="9" style="197"/>
    <col min="2562" max="2562" width="12.140625" style="197" customWidth="1"/>
    <col min="2563" max="2563" width="6.85546875" style="197" customWidth="1"/>
    <col min="2564" max="2564" width="8.7109375" style="197" customWidth="1"/>
    <col min="2565" max="2565" width="0" style="197" hidden="1" customWidth="1"/>
    <col min="2566" max="2566" width="9" style="197" customWidth="1"/>
    <col min="2567" max="2567" width="17.28515625" style="197" customWidth="1"/>
    <col min="2568" max="2568" width="9" style="197" customWidth="1"/>
    <col min="2569" max="2569" width="8.85546875" style="197" customWidth="1"/>
    <col min="2570" max="2570" width="0" style="197" hidden="1" customWidth="1"/>
    <col min="2571" max="2571" width="12.140625" style="197" customWidth="1"/>
    <col min="2572" max="2572" width="14.140625" style="197" customWidth="1"/>
    <col min="2573" max="2573" width="12.42578125" style="197" customWidth="1"/>
    <col min="2574" max="2817" width="9" style="197"/>
    <col min="2818" max="2818" width="12.140625" style="197" customWidth="1"/>
    <col min="2819" max="2819" width="6.85546875" style="197" customWidth="1"/>
    <col min="2820" max="2820" width="8.7109375" style="197" customWidth="1"/>
    <col min="2821" max="2821" width="0" style="197" hidden="1" customWidth="1"/>
    <col min="2822" max="2822" width="9" style="197" customWidth="1"/>
    <col min="2823" max="2823" width="17.28515625" style="197" customWidth="1"/>
    <col min="2824" max="2824" width="9" style="197" customWidth="1"/>
    <col min="2825" max="2825" width="8.85546875" style="197" customWidth="1"/>
    <col min="2826" max="2826" width="0" style="197" hidden="1" customWidth="1"/>
    <col min="2827" max="2827" width="12.140625" style="197" customWidth="1"/>
    <col min="2828" max="2828" width="14.140625" style="197" customWidth="1"/>
    <col min="2829" max="2829" width="12.42578125" style="197" customWidth="1"/>
    <col min="2830" max="3073" width="9" style="197"/>
    <col min="3074" max="3074" width="12.140625" style="197" customWidth="1"/>
    <col min="3075" max="3075" width="6.85546875" style="197" customWidth="1"/>
    <col min="3076" max="3076" width="8.7109375" style="197" customWidth="1"/>
    <col min="3077" max="3077" width="0" style="197" hidden="1" customWidth="1"/>
    <col min="3078" max="3078" width="9" style="197" customWidth="1"/>
    <col min="3079" max="3079" width="17.28515625" style="197" customWidth="1"/>
    <col min="3080" max="3080" width="9" style="197" customWidth="1"/>
    <col min="3081" max="3081" width="8.85546875" style="197" customWidth="1"/>
    <col min="3082" max="3082" width="0" style="197" hidden="1" customWidth="1"/>
    <col min="3083" max="3083" width="12.140625" style="197" customWidth="1"/>
    <col min="3084" max="3084" width="14.140625" style="197" customWidth="1"/>
    <col min="3085" max="3085" width="12.42578125" style="197" customWidth="1"/>
    <col min="3086" max="3329" width="9" style="197"/>
    <col min="3330" max="3330" width="12.140625" style="197" customWidth="1"/>
    <col min="3331" max="3331" width="6.85546875" style="197" customWidth="1"/>
    <col min="3332" max="3332" width="8.7109375" style="197" customWidth="1"/>
    <col min="3333" max="3333" width="0" style="197" hidden="1" customWidth="1"/>
    <col min="3334" max="3334" width="9" style="197" customWidth="1"/>
    <col min="3335" max="3335" width="17.28515625" style="197" customWidth="1"/>
    <col min="3336" max="3336" width="9" style="197" customWidth="1"/>
    <col min="3337" max="3337" width="8.85546875" style="197" customWidth="1"/>
    <col min="3338" max="3338" width="0" style="197" hidden="1" customWidth="1"/>
    <col min="3339" max="3339" width="12.140625" style="197" customWidth="1"/>
    <col min="3340" max="3340" width="14.140625" style="197" customWidth="1"/>
    <col min="3341" max="3341" width="12.42578125" style="197" customWidth="1"/>
    <col min="3342" max="3585" width="9" style="197"/>
    <col min="3586" max="3586" width="12.140625" style="197" customWidth="1"/>
    <col min="3587" max="3587" width="6.85546875" style="197" customWidth="1"/>
    <col min="3588" max="3588" width="8.7109375" style="197" customWidth="1"/>
    <col min="3589" max="3589" width="0" style="197" hidden="1" customWidth="1"/>
    <col min="3590" max="3590" width="9" style="197" customWidth="1"/>
    <col min="3591" max="3591" width="17.28515625" style="197" customWidth="1"/>
    <col min="3592" max="3592" width="9" style="197" customWidth="1"/>
    <col min="3593" max="3593" width="8.85546875" style="197" customWidth="1"/>
    <col min="3594" max="3594" width="0" style="197" hidden="1" customWidth="1"/>
    <col min="3595" max="3595" width="12.140625" style="197" customWidth="1"/>
    <col min="3596" max="3596" width="14.140625" style="197" customWidth="1"/>
    <col min="3597" max="3597" width="12.42578125" style="197" customWidth="1"/>
    <col min="3598" max="3841" width="9" style="197"/>
    <col min="3842" max="3842" width="12.140625" style="197" customWidth="1"/>
    <col min="3843" max="3843" width="6.85546875" style="197" customWidth="1"/>
    <col min="3844" max="3844" width="8.7109375" style="197" customWidth="1"/>
    <col min="3845" max="3845" width="0" style="197" hidden="1" customWidth="1"/>
    <col min="3846" max="3846" width="9" style="197" customWidth="1"/>
    <col min="3847" max="3847" width="17.28515625" style="197" customWidth="1"/>
    <col min="3848" max="3848" width="9" style="197" customWidth="1"/>
    <col min="3849" max="3849" width="8.85546875" style="197" customWidth="1"/>
    <col min="3850" max="3850" width="0" style="197" hidden="1" customWidth="1"/>
    <col min="3851" max="3851" width="12.140625" style="197" customWidth="1"/>
    <col min="3852" max="3852" width="14.140625" style="197" customWidth="1"/>
    <col min="3853" max="3853" width="12.42578125" style="197" customWidth="1"/>
    <col min="3854" max="4097" width="9" style="197"/>
    <col min="4098" max="4098" width="12.140625" style="197" customWidth="1"/>
    <col min="4099" max="4099" width="6.85546875" style="197" customWidth="1"/>
    <col min="4100" max="4100" width="8.7109375" style="197" customWidth="1"/>
    <col min="4101" max="4101" width="0" style="197" hidden="1" customWidth="1"/>
    <col min="4102" max="4102" width="9" style="197" customWidth="1"/>
    <col min="4103" max="4103" width="17.28515625" style="197" customWidth="1"/>
    <col min="4104" max="4104" width="9" style="197" customWidth="1"/>
    <col min="4105" max="4105" width="8.85546875" style="197" customWidth="1"/>
    <col min="4106" max="4106" width="0" style="197" hidden="1" customWidth="1"/>
    <col min="4107" max="4107" width="12.140625" style="197" customWidth="1"/>
    <col min="4108" max="4108" width="14.140625" style="197" customWidth="1"/>
    <col min="4109" max="4109" width="12.42578125" style="197" customWidth="1"/>
    <col min="4110" max="4353" width="9" style="197"/>
    <col min="4354" max="4354" width="12.140625" style="197" customWidth="1"/>
    <col min="4355" max="4355" width="6.85546875" style="197" customWidth="1"/>
    <col min="4356" max="4356" width="8.7109375" style="197" customWidth="1"/>
    <col min="4357" max="4357" width="0" style="197" hidden="1" customWidth="1"/>
    <col min="4358" max="4358" width="9" style="197" customWidth="1"/>
    <col min="4359" max="4359" width="17.28515625" style="197" customWidth="1"/>
    <col min="4360" max="4360" width="9" style="197" customWidth="1"/>
    <col min="4361" max="4361" width="8.85546875" style="197" customWidth="1"/>
    <col min="4362" max="4362" width="0" style="197" hidden="1" customWidth="1"/>
    <col min="4363" max="4363" width="12.140625" style="197" customWidth="1"/>
    <col min="4364" max="4364" width="14.140625" style="197" customWidth="1"/>
    <col min="4365" max="4365" width="12.42578125" style="197" customWidth="1"/>
    <col min="4366" max="4609" width="9" style="197"/>
    <col min="4610" max="4610" width="12.140625" style="197" customWidth="1"/>
    <col min="4611" max="4611" width="6.85546875" style="197" customWidth="1"/>
    <col min="4612" max="4612" width="8.7109375" style="197" customWidth="1"/>
    <col min="4613" max="4613" width="0" style="197" hidden="1" customWidth="1"/>
    <col min="4614" max="4614" width="9" style="197" customWidth="1"/>
    <col min="4615" max="4615" width="17.28515625" style="197" customWidth="1"/>
    <col min="4616" max="4616" width="9" style="197" customWidth="1"/>
    <col min="4617" max="4617" width="8.85546875" style="197" customWidth="1"/>
    <col min="4618" max="4618" width="0" style="197" hidden="1" customWidth="1"/>
    <col min="4619" max="4619" width="12.140625" style="197" customWidth="1"/>
    <col min="4620" max="4620" width="14.140625" style="197" customWidth="1"/>
    <col min="4621" max="4621" width="12.42578125" style="197" customWidth="1"/>
    <col min="4622" max="4865" width="9" style="197"/>
    <col min="4866" max="4866" width="12.140625" style="197" customWidth="1"/>
    <col min="4867" max="4867" width="6.85546875" style="197" customWidth="1"/>
    <col min="4868" max="4868" width="8.7109375" style="197" customWidth="1"/>
    <col min="4869" max="4869" width="0" style="197" hidden="1" customWidth="1"/>
    <col min="4870" max="4870" width="9" style="197" customWidth="1"/>
    <col min="4871" max="4871" width="17.28515625" style="197" customWidth="1"/>
    <col min="4872" max="4872" width="9" style="197" customWidth="1"/>
    <col min="4873" max="4873" width="8.85546875" style="197" customWidth="1"/>
    <col min="4874" max="4874" width="0" style="197" hidden="1" customWidth="1"/>
    <col min="4875" max="4875" width="12.140625" style="197" customWidth="1"/>
    <col min="4876" max="4876" width="14.140625" style="197" customWidth="1"/>
    <col min="4877" max="4877" width="12.42578125" style="197" customWidth="1"/>
    <col min="4878" max="5121" width="9" style="197"/>
    <col min="5122" max="5122" width="12.140625" style="197" customWidth="1"/>
    <col min="5123" max="5123" width="6.85546875" style="197" customWidth="1"/>
    <col min="5124" max="5124" width="8.7109375" style="197" customWidth="1"/>
    <col min="5125" max="5125" width="0" style="197" hidden="1" customWidth="1"/>
    <col min="5126" max="5126" width="9" style="197" customWidth="1"/>
    <col min="5127" max="5127" width="17.28515625" style="197" customWidth="1"/>
    <col min="5128" max="5128" width="9" style="197" customWidth="1"/>
    <col min="5129" max="5129" width="8.85546875" style="197" customWidth="1"/>
    <col min="5130" max="5130" width="0" style="197" hidden="1" customWidth="1"/>
    <col min="5131" max="5131" width="12.140625" style="197" customWidth="1"/>
    <col min="5132" max="5132" width="14.140625" style="197" customWidth="1"/>
    <col min="5133" max="5133" width="12.42578125" style="197" customWidth="1"/>
    <col min="5134" max="5377" width="9" style="197"/>
    <col min="5378" max="5378" width="12.140625" style="197" customWidth="1"/>
    <col min="5379" max="5379" width="6.85546875" style="197" customWidth="1"/>
    <col min="5380" max="5380" width="8.7109375" style="197" customWidth="1"/>
    <col min="5381" max="5381" width="0" style="197" hidden="1" customWidth="1"/>
    <col min="5382" max="5382" width="9" style="197" customWidth="1"/>
    <col min="5383" max="5383" width="17.28515625" style="197" customWidth="1"/>
    <col min="5384" max="5384" width="9" style="197" customWidth="1"/>
    <col min="5385" max="5385" width="8.85546875" style="197" customWidth="1"/>
    <col min="5386" max="5386" width="0" style="197" hidden="1" customWidth="1"/>
    <col min="5387" max="5387" width="12.140625" style="197" customWidth="1"/>
    <col min="5388" max="5388" width="14.140625" style="197" customWidth="1"/>
    <col min="5389" max="5389" width="12.42578125" style="197" customWidth="1"/>
    <col min="5390" max="5633" width="9" style="197"/>
    <col min="5634" max="5634" width="12.140625" style="197" customWidth="1"/>
    <col min="5635" max="5635" width="6.85546875" style="197" customWidth="1"/>
    <col min="5636" max="5636" width="8.7109375" style="197" customWidth="1"/>
    <col min="5637" max="5637" width="0" style="197" hidden="1" customWidth="1"/>
    <col min="5638" max="5638" width="9" style="197" customWidth="1"/>
    <col min="5639" max="5639" width="17.28515625" style="197" customWidth="1"/>
    <col min="5640" max="5640" width="9" style="197" customWidth="1"/>
    <col min="5641" max="5641" width="8.85546875" style="197" customWidth="1"/>
    <col min="5642" max="5642" width="0" style="197" hidden="1" customWidth="1"/>
    <col min="5643" max="5643" width="12.140625" style="197" customWidth="1"/>
    <col min="5644" max="5644" width="14.140625" style="197" customWidth="1"/>
    <col min="5645" max="5645" width="12.42578125" style="197" customWidth="1"/>
    <col min="5646" max="5889" width="9" style="197"/>
    <col min="5890" max="5890" width="12.140625" style="197" customWidth="1"/>
    <col min="5891" max="5891" width="6.85546875" style="197" customWidth="1"/>
    <col min="5892" max="5892" width="8.7109375" style="197" customWidth="1"/>
    <col min="5893" max="5893" width="0" style="197" hidden="1" customWidth="1"/>
    <col min="5894" max="5894" width="9" style="197" customWidth="1"/>
    <col min="5895" max="5895" width="17.28515625" style="197" customWidth="1"/>
    <col min="5896" max="5896" width="9" style="197" customWidth="1"/>
    <col min="5897" max="5897" width="8.85546875" style="197" customWidth="1"/>
    <col min="5898" max="5898" width="0" style="197" hidden="1" customWidth="1"/>
    <col min="5899" max="5899" width="12.140625" style="197" customWidth="1"/>
    <col min="5900" max="5900" width="14.140625" style="197" customWidth="1"/>
    <col min="5901" max="5901" width="12.42578125" style="197" customWidth="1"/>
    <col min="5902" max="6145" width="9" style="197"/>
    <col min="6146" max="6146" width="12.140625" style="197" customWidth="1"/>
    <col min="6147" max="6147" width="6.85546875" style="197" customWidth="1"/>
    <col min="6148" max="6148" width="8.7109375" style="197" customWidth="1"/>
    <col min="6149" max="6149" width="0" style="197" hidden="1" customWidth="1"/>
    <col min="6150" max="6150" width="9" style="197" customWidth="1"/>
    <col min="6151" max="6151" width="17.28515625" style="197" customWidth="1"/>
    <col min="6152" max="6152" width="9" style="197" customWidth="1"/>
    <col min="6153" max="6153" width="8.85546875" style="197" customWidth="1"/>
    <col min="6154" max="6154" width="0" style="197" hidden="1" customWidth="1"/>
    <col min="6155" max="6155" width="12.140625" style="197" customWidth="1"/>
    <col min="6156" max="6156" width="14.140625" style="197" customWidth="1"/>
    <col min="6157" max="6157" width="12.42578125" style="197" customWidth="1"/>
    <col min="6158" max="6401" width="9" style="197"/>
    <col min="6402" max="6402" width="12.140625" style="197" customWidth="1"/>
    <col min="6403" max="6403" width="6.85546875" style="197" customWidth="1"/>
    <col min="6404" max="6404" width="8.7109375" style="197" customWidth="1"/>
    <col min="6405" max="6405" width="0" style="197" hidden="1" customWidth="1"/>
    <col min="6406" max="6406" width="9" style="197" customWidth="1"/>
    <col min="6407" max="6407" width="17.28515625" style="197" customWidth="1"/>
    <col min="6408" max="6408" width="9" style="197" customWidth="1"/>
    <col min="6409" max="6409" width="8.85546875" style="197" customWidth="1"/>
    <col min="6410" max="6410" width="0" style="197" hidden="1" customWidth="1"/>
    <col min="6411" max="6411" width="12.140625" style="197" customWidth="1"/>
    <col min="6412" max="6412" width="14.140625" style="197" customWidth="1"/>
    <col min="6413" max="6413" width="12.42578125" style="197" customWidth="1"/>
    <col min="6414" max="6657" width="9" style="197"/>
    <col min="6658" max="6658" width="12.140625" style="197" customWidth="1"/>
    <col min="6659" max="6659" width="6.85546875" style="197" customWidth="1"/>
    <col min="6660" max="6660" width="8.7109375" style="197" customWidth="1"/>
    <col min="6661" max="6661" width="0" style="197" hidden="1" customWidth="1"/>
    <col min="6662" max="6662" width="9" style="197" customWidth="1"/>
    <col min="6663" max="6663" width="17.28515625" style="197" customWidth="1"/>
    <col min="6664" max="6664" width="9" style="197" customWidth="1"/>
    <col min="6665" max="6665" width="8.85546875" style="197" customWidth="1"/>
    <col min="6666" max="6666" width="0" style="197" hidden="1" customWidth="1"/>
    <col min="6667" max="6667" width="12.140625" style="197" customWidth="1"/>
    <col min="6668" max="6668" width="14.140625" style="197" customWidth="1"/>
    <col min="6669" max="6669" width="12.42578125" style="197" customWidth="1"/>
    <col min="6670" max="6913" width="9" style="197"/>
    <col min="6914" max="6914" width="12.140625" style="197" customWidth="1"/>
    <col min="6915" max="6915" width="6.85546875" style="197" customWidth="1"/>
    <col min="6916" max="6916" width="8.7109375" style="197" customWidth="1"/>
    <col min="6917" max="6917" width="0" style="197" hidden="1" customWidth="1"/>
    <col min="6918" max="6918" width="9" style="197" customWidth="1"/>
    <col min="6919" max="6919" width="17.28515625" style="197" customWidth="1"/>
    <col min="6920" max="6920" width="9" style="197" customWidth="1"/>
    <col min="6921" max="6921" width="8.85546875" style="197" customWidth="1"/>
    <col min="6922" max="6922" width="0" style="197" hidden="1" customWidth="1"/>
    <col min="6923" max="6923" width="12.140625" style="197" customWidth="1"/>
    <col min="6924" max="6924" width="14.140625" style="197" customWidth="1"/>
    <col min="6925" max="6925" width="12.42578125" style="197" customWidth="1"/>
    <col min="6926" max="7169" width="9" style="197"/>
    <col min="7170" max="7170" width="12.140625" style="197" customWidth="1"/>
    <col min="7171" max="7171" width="6.85546875" style="197" customWidth="1"/>
    <col min="7172" max="7172" width="8.7109375" style="197" customWidth="1"/>
    <col min="7173" max="7173" width="0" style="197" hidden="1" customWidth="1"/>
    <col min="7174" max="7174" width="9" style="197" customWidth="1"/>
    <col min="7175" max="7175" width="17.28515625" style="197" customWidth="1"/>
    <col min="7176" max="7176" width="9" style="197" customWidth="1"/>
    <col min="7177" max="7177" width="8.85546875" style="197" customWidth="1"/>
    <col min="7178" max="7178" width="0" style="197" hidden="1" customWidth="1"/>
    <col min="7179" max="7179" width="12.140625" style="197" customWidth="1"/>
    <col min="7180" max="7180" width="14.140625" style="197" customWidth="1"/>
    <col min="7181" max="7181" width="12.42578125" style="197" customWidth="1"/>
    <col min="7182" max="7425" width="9" style="197"/>
    <col min="7426" max="7426" width="12.140625" style="197" customWidth="1"/>
    <col min="7427" max="7427" width="6.85546875" style="197" customWidth="1"/>
    <col min="7428" max="7428" width="8.7109375" style="197" customWidth="1"/>
    <col min="7429" max="7429" width="0" style="197" hidden="1" customWidth="1"/>
    <col min="7430" max="7430" width="9" style="197" customWidth="1"/>
    <col min="7431" max="7431" width="17.28515625" style="197" customWidth="1"/>
    <col min="7432" max="7432" width="9" style="197" customWidth="1"/>
    <col min="7433" max="7433" width="8.85546875" style="197" customWidth="1"/>
    <col min="7434" max="7434" width="0" style="197" hidden="1" customWidth="1"/>
    <col min="7435" max="7435" width="12.140625" style="197" customWidth="1"/>
    <col min="7436" max="7436" width="14.140625" style="197" customWidth="1"/>
    <col min="7437" max="7437" width="12.42578125" style="197" customWidth="1"/>
    <col min="7438" max="7681" width="9" style="197"/>
    <col min="7682" max="7682" width="12.140625" style="197" customWidth="1"/>
    <col min="7683" max="7683" width="6.85546875" style="197" customWidth="1"/>
    <col min="7684" max="7684" width="8.7109375" style="197" customWidth="1"/>
    <col min="7685" max="7685" width="0" style="197" hidden="1" customWidth="1"/>
    <col min="7686" max="7686" width="9" style="197" customWidth="1"/>
    <col min="7687" max="7687" width="17.28515625" style="197" customWidth="1"/>
    <col min="7688" max="7688" width="9" style="197" customWidth="1"/>
    <col min="7689" max="7689" width="8.85546875" style="197" customWidth="1"/>
    <col min="7690" max="7690" width="0" style="197" hidden="1" customWidth="1"/>
    <col min="7691" max="7691" width="12.140625" style="197" customWidth="1"/>
    <col min="7692" max="7692" width="14.140625" style="197" customWidth="1"/>
    <col min="7693" max="7693" width="12.42578125" style="197" customWidth="1"/>
    <col min="7694" max="7937" width="9" style="197"/>
    <col min="7938" max="7938" width="12.140625" style="197" customWidth="1"/>
    <col min="7939" max="7939" width="6.85546875" style="197" customWidth="1"/>
    <col min="7940" max="7940" width="8.7109375" style="197" customWidth="1"/>
    <col min="7941" max="7941" width="0" style="197" hidden="1" customWidth="1"/>
    <col min="7942" max="7942" width="9" style="197" customWidth="1"/>
    <col min="7943" max="7943" width="17.28515625" style="197" customWidth="1"/>
    <col min="7944" max="7944" width="9" style="197" customWidth="1"/>
    <col min="7945" max="7945" width="8.85546875" style="197" customWidth="1"/>
    <col min="7946" max="7946" width="0" style="197" hidden="1" customWidth="1"/>
    <col min="7947" max="7947" width="12.140625" style="197" customWidth="1"/>
    <col min="7948" max="7948" width="14.140625" style="197" customWidth="1"/>
    <col min="7949" max="7949" width="12.42578125" style="197" customWidth="1"/>
    <col min="7950" max="8193" width="9" style="197"/>
    <col min="8194" max="8194" width="12.140625" style="197" customWidth="1"/>
    <col min="8195" max="8195" width="6.85546875" style="197" customWidth="1"/>
    <col min="8196" max="8196" width="8.7109375" style="197" customWidth="1"/>
    <col min="8197" max="8197" width="0" style="197" hidden="1" customWidth="1"/>
    <col min="8198" max="8198" width="9" style="197" customWidth="1"/>
    <col min="8199" max="8199" width="17.28515625" style="197" customWidth="1"/>
    <col min="8200" max="8200" width="9" style="197" customWidth="1"/>
    <col min="8201" max="8201" width="8.85546875" style="197" customWidth="1"/>
    <col min="8202" max="8202" width="0" style="197" hidden="1" customWidth="1"/>
    <col min="8203" max="8203" width="12.140625" style="197" customWidth="1"/>
    <col min="8204" max="8204" width="14.140625" style="197" customWidth="1"/>
    <col min="8205" max="8205" width="12.42578125" style="197" customWidth="1"/>
    <col min="8206" max="8449" width="9" style="197"/>
    <col min="8450" max="8450" width="12.140625" style="197" customWidth="1"/>
    <col min="8451" max="8451" width="6.85546875" style="197" customWidth="1"/>
    <col min="8452" max="8452" width="8.7109375" style="197" customWidth="1"/>
    <col min="8453" max="8453" width="0" style="197" hidden="1" customWidth="1"/>
    <col min="8454" max="8454" width="9" style="197" customWidth="1"/>
    <col min="8455" max="8455" width="17.28515625" style="197" customWidth="1"/>
    <col min="8456" max="8456" width="9" style="197" customWidth="1"/>
    <col min="8457" max="8457" width="8.85546875" style="197" customWidth="1"/>
    <col min="8458" max="8458" width="0" style="197" hidden="1" customWidth="1"/>
    <col min="8459" max="8459" width="12.140625" style="197" customWidth="1"/>
    <col min="8460" max="8460" width="14.140625" style="197" customWidth="1"/>
    <col min="8461" max="8461" width="12.42578125" style="197" customWidth="1"/>
    <col min="8462" max="8705" width="9" style="197"/>
    <col min="8706" max="8706" width="12.140625" style="197" customWidth="1"/>
    <col min="8707" max="8707" width="6.85546875" style="197" customWidth="1"/>
    <col min="8708" max="8708" width="8.7109375" style="197" customWidth="1"/>
    <col min="8709" max="8709" width="0" style="197" hidden="1" customWidth="1"/>
    <col min="8710" max="8710" width="9" style="197" customWidth="1"/>
    <col min="8711" max="8711" width="17.28515625" style="197" customWidth="1"/>
    <col min="8712" max="8712" width="9" style="197" customWidth="1"/>
    <col min="8713" max="8713" width="8.85546875" style="197" customWidth="1"/>
    <col min="8714" max="8714" width="0" style="197" hidden="1" customWidth="1"/>
    <col min="8715" max="8715" width="12.140625" style="197" customWidth="1"/>
    <col min="8716" max="8716" width="14.140625" style="197" customWidth="1"/>
    <col min="8717" max="8717" width="12.42578125" style="197" customWidth="1"/>
    <col min="8718" max="8961" width="9" style="197"/>
    <col min="8962" max="8962" width="12.140625" style="197" customWidth="1"/>
    <col min="8963" max="8963" width="6.85546875" style="197" customWidth="1"/>
    <col min="8964" max="8964" width="8.7109375" style="197" customWidth="1"/>
    <col min="8965" max="8965" width="0" style="197" hidden="1" customWidth="1"/>
    <col min="8966" max="8966" width="9" style="197" customWidth="1"/>
    <col min="8967" max="8967" width="17.28515625" style="197" customWidth="1"/>
    <col min="8968" max="8968" width="9" style="197" customWidth="1"/>
    <col min="8969" max="8969" width="8.85546875" style="197" customWidth="1"/>
    <col min="8970" max="8970" width="0" style="197" hidden="1" customWidth="1"/>
    <col min="8971" max="8971" width="12.140625" style="197" customWidth="1"/>
    <col min="8972" max="8972" width="14.140625" style="197" customWidth="1"/>
    <col min="8973" max="8973" width="12.42578125" style="197" customWidth="1"/>
    <col min="8974" max="9217" width="9" style="197"/>
    <col min="9218" max="9218" width="12.140625" style="197" customWidth="1"/>
    <col min="9219" max="9219" width="6.85546875" style="197" customWidth="1"/>
    <col min="9220" max="9220" width="8.7109375" style="197" customWidth="1"/>
    <col min="9221" max="9221" width="0" style="197" hidden="1" customWidth="1"/>
    <col min="9222" max="9222" width="9" style="197" customWidth="1"/>
    <col min="9223" max="9223" width="17.28515625" style="197" customWidth="1"/>
    <col min="9224" max="9224" width="9" style="197" customWidth="1"/>
    <col min="9225" max="9225" width="8.85546875" style="197" customWidth="1"/>
    <col min="9226" max="9226" width="0" style="197" hidden="1" customWidth="1"/>
    <col min="9227" max="9227" width="12.140625" style="197" customWidth="1"/>
    <col min="9228" max="9228" width="14.140625" style="197" customWidth="1"/>
    <col min="9229" max="9229" width="12.42578125" style="197" customWidth="1"/>
    <col min="9230" max="9473" width="9" style="197"/>
    <col min="9474" max="9474" width="12.140625" style="197" customWidth="1"/>
    <col min="9475" max="9475" width="6.85546875" style="197" customWidth="1"/>
    <col min="9476" max="9476" width="8.7109375" style="197" customWidth="1"/>
    <col min="9477" max="9477" width="0" style="197" hidden="1" customWidth="1"/>
    <col min="9478" max="9478" width="9" style="197" customWidth="1"/>
    <col min="9479" max="9479" width="17.28515625" style="197" customWidth="1"/>
    <col min="9480" max="9480" width="9" style="197" customWidth="1"/>
    <col min="9481" max="9481" width="8.85546875" style="197" customWidth="1"/>
    <col min="9482" max="9482" width="0" style="197" hidden="1" customWidth="1"/>
    <col min="9483" max="9483" width="12.140625" style="197" customWidth="1"/>
    <col min="9484" max="9484" width="14.140625" style="197" customWidth="1"/>
    <col min="9485" max="9485" width="12.42578125" style="197" customWidth="1"/>
    <col min="9486" max="9729" width="9" style="197"/>
    <col min="9730" max="9730" width="12.140625" style="197" customWidth="1"/>
    <col min="9731" max="9731" width="6.85546875" style="197" customWidth="1"/>
    <col min="9732" max="9732" width="8.7109375" style="197" customWidth="1"/>
    <col min="9733" max="9733" width="0" style="197" hidden="1" customWidth="1"/>
    <col min="9734" max="9734" width="9" style="197" customWidth="1"/>
    <col min="9735" max="9735" width="17.28515625" style="197" customWidth="1"/>
    <col min="9736" max="9736" width="9" style="197" customWidth="1"/>
    <col min="9737" max="9737" width="8.85546875" style="197" customWidth="1"/>
    <col min="9738" max="9738" width="0" style="197" hidden="1" customWidth="1"/>
    <col min="9739" max="9739" width="12.140625" style="197" customWidth="1"/>
    <col min="9740" max="9740" width="14.140625" style="197" customWidth="1"/>
    <col min="9741" max="9741" width="12.42578125" style="197" customWidth="1"/>
    <col min="9742" max="9985" width="9" style="197"/>
    <col min="9986" max="9986" width="12.140625" style="197" customWidth="1"/>
    <col min="9987" max="9987" width="6.85546875" style="197" customWidth="1"/>
    <col min="9988" max="9988" width="8.7109375" style="197" customWidth="1"/>
    <col min="9989" max="9989" width="0" style="197" hidden="1" customWidth="1"/>
    <col min="9990" max="9990" width="9" style="197" customWidth="1"/>
    <col min="9991" max="9991" width="17.28515625" style="197" customWidth="1"/>
    <col min="9992" max="9992" width="9" style="197" customWidth="1"/>
    <col min="9993" max="9993" width="8.85546875" style="197" customWidth="1"/>
    <col min="9994" max="9994" width="0" style="197" hidden="1" customWidth="1"/>
    <col min="9995" max="9995" width="12.140625" style="197" customWidth="1"/>
    <col min="9996" max="9996" width="14.140625" style="197" customWidth="1"/>
    <col min="9997" max="9997" width="12.42578125" style="197" customWidth="1"/>
    <col min="9998" max="10241" width="9" style="197"/>
    <col min="10242" max="10242" width="12.140625" style="197" customWidth="1"/>
    <col min="10243" max="10243" width="6.85546875" style="197" customWidth="1"/>
    <col min="10244" max="10244" width="8.7109375" style="197" customWidth="1"/>
    <col min="10245" max="10245" width="0" style="197" hidden="1" customWidth="1"/>
    <col min="10246" max="10246" width="9" style="197" customWidth="1"/>
    <col min="10247" max="10247" width="17.28515625" style="197" customWidth="1"/>
    <col min="10248" max="10248" width="9" style="197" customWidth="1"/>
    <col min="10249" max="10249" width="8.85546875" style="197" customWidth="1"/>
    <col min="10250" max="10250" width="0" style="197" hidden="1" customWidth="1"/>
    <col min="10251" max="10251" width="12.140625" style="197" customWidth="1"/>
    <col min="10252" max="10252" width="14.140625" style="197" customWidth="1"/>
    <col min="10253" max="10253" width="12.42578125" style="197" customWidth="1"/>
    <col min="10254" max="10497" width="9" style="197"/>
    <col min="10498" max="10498" width="12.140625" style="197" customWidth="1"/>
    <col min="10499" max="10499" width="6.85546875" style="197" customWidth="1"/>
    <col min="10500" max="10500" width="8.7109375" style="197" customWidth="1"/>
    <col min="10501" max="10501" width="0" style="197" hidden="1" customWidth="1"/>
    <col min="10502" max="10502" width="9" style="197" customWidth="1"/>
    <col min="10503" max="10503" width="17.28515625" style="197" customWidth="1"/>
    <col min="10504" max="10504" width="9" style="197" customWidth="1"/>
    <col min="10505" max="10505" width="8.85546875" style="197" customWidth="1"/>
    <col min="10506" max="10506" width="0" style="197" hidden="1" customWidth="1"/>
    <col min="10507" max="10507" width="12.140625" style="197" customWidth="1"/>
    <col min="10508" max="10508" width="14.140625" style="197" customWidth="1"/>
    <col min="10509" max="10509" width="12.42578125" style="197" customWidth="1"/>
    <col min="10510" max="10753" width="9" style="197"/>
    <col min="10754" max="10754" width="12.140625" style="197" customWidth="1"/>
    <col min="10755" max="10755" width="6.85546875" style="197" customWidth="1"/>
    <col min="10756" max="10756" width="8.7109375" style="197" customWidth="1"/>
    <col min="10757" max="10757" width="0" style="197" hidden="1" customWidth="1"/>
    <col min="10758" max="10758" width="9" style="197" customWidth="1"/>
    <col min="10759" max="10759" width="17.28515625" style="197" customWidth="1"/>
    <col min="10760" max="10760" width="9" style="197" customWidth="1"/>
    <col min="10761" max="10761" width="8.85546875" style="197" customWidth="1"/>
    <col min="10762" max="10762" width="0" style="197" hidden="1" customWidth="1"/>
    <col min="10763" max="10763" width="12.140625" style="197" customWidth="1"/>
    <col min="10764" max="10764" width="14.140625" style="197" customWidth="1"/>
    <col min="10765" max="10765" width="12.42578125" style="197" customWidth="1"/>
    <col min="10766" max="11009" width="9" style="197"/>
    <col min="11010" max="11010" width="12.140625" style="197" customWidth="1"/>
    <col min="11011" max="11011" width="6.85546875" style="197" customWidth="1"/>
    <col min="11012" max="11012" width="8.7109375" style="197" customWidth="1"/>
    <col min="11013" max="11013" width="0" style="197" hidden="1" customWidth="1"/>
    <col min="11014" max="11014" width="9" style="197" customWidth="1"/>
    <col min="11015" max="11015" width="17.28515625" style="197" customWidth="1"/>
    <col min="11016" max="11016" width="9" style="197" customWidth="1"/>
    <col min="11017" max="11017" width="8.85546875" style="197" customWidth="1"/>
    <col min="11018" max="11018" width="0" style="197" hidden="1" customWidth="1"/>
    <col min="11019" max="11019" width="12.140625" style="197" customWidth="1"/>
    <col min="11020" max="11020" width="14.140625" style="197" customWidth="1"/>
    <col min="11021" max="11021" width="12.42578125" style="197" customWidth="1"/>
    <col min="11022" max="11265" width="9" style="197"/>
    <col min="11266" max="11266" width="12.140625" style="197" customWidth="1"/>
    <col min="11267" max="11267" width="6.85546875" style="197" customWidth="1"/>
    <col min="11268" max="11268" width="8.7109375" style="197" customWidth="1"/>
    <col min="11269" max="11269" width="0" style="197" hidden="1" customWidth="1"/>
    <col min="11270" max="11270" width="9" style="197" customWidth="1"/>
    <col min="11271" max="11271" width="17.28515625" style="197" customWidth="1"/>
    <col min="11272" max="11272" width="9" style="197" customWidth="1"/>
    <col min="11273" max="11273" width="8.85546875" style="197" customWidth="1"/>
    <col min="11274" max="11274" width="0" style="197" hidden="1" customWidth="1"/>
    <col min="11275" max="11275" width="12.140625" style="197" customWidth="1"/>
    <col min="11276" max="11276" width="14.140625" style="197" customWidth="1"/>
    <col min="11277" max="11277" width="12.42578125" style="197" customWidth="1"/>
    <col min="11278" max="11521" width="9" style="197"/>
    <col min="11522" max="11522" width="12.140625" style="197" customWidth="1"/>
    <col min="11523" max="11523" width="6.85546875" style="197" customWidth="1"/>
    <col min="11524" max="11524" width="8.7109375" style="197" customWidth="1"/>
    <col min="11525" max="11525" width="0" style="197" hidden="1" customWidth="1"/>
    <col min="11526" max="11526" width="9" style="197" customWidth="1"/>
    <col min="11527" max="11527" width="17.28515625" style="197" customWidth="1"/>
    <col min="11528" max="11528" width="9" style="197" customWidth="1"/>
    <col min="11529" max="11529" width="8.85546875" style="197" customWidth="1"/>
    <col min="11530" max="11530" width="0" style="197" hidden="1" customWidth="1"/>
    <col min="11531" max="11531" width="12.140625" style="197" customWidth="1"/>
    <col min="11532" max="11532" width="14.140625" style="197" customWidth="1"/>
    <col min="11533" max="11533" width="12.42578125" style="197" customWidth="1"/>
    <col min="11534" max="11777" width="9" style="197"/>
    <col min="11778" max="11778" width="12.140625" style="197" customWidth="1"/>
    <col min="11779" max="11779" width="6.85546875" style="197" customWidth="1"/>
    <col min="11780" max="11780" width="8.7109375" style="197" customWidth="1"/>
    <col min="11781" max="11781" width="0" style="197" hidden="1" customWidth="1"/>
    <col min="11782" max="11782" width="9" style="197" customWidth="1"/>
    <col min="11783" max="11783" width="17.28515625" style="197" customWidth="1"/>
    <col min="11784" max="11784" width="9" style="197" customWidth="1"/>
    <col min="11785" max="11785" width="8.85546875" style="197" customWidth="1"/>
    <col min="11786" max="11786" width="0" style="197" hidden="1" customWidth="1"/>
    <col min="11787" max="11787" width="12.140625" style="197" customWidth="1"/>
    <col min="11788" max="11788" width="14.140625" style="197" customWidth="1"/>
    <col min="11789" max="11789" width="12.42578125" style="197" customWidth="1"/>
    <col min="11790" max="12033" width="9" style="197"/>
    <col min="12034" max="12034" width="12.140625" style="197" customWidth="1"/>
    <col min="12035" max="12035" width="6.85546875" style="197" customWidth="1"/>
    <col min="12036" max="12036" width="8.7109375" style="197" customWidth="1"/>
    <col min="12037" max="12037" width="0" style="197" hidden="1" customWidth="1"/>
    <col min="12038" max="12038" width="9" style="197" customWidth="1"/>
    <col min="12039" max="12039" width="17.28515625" style="197" customWidth="1"/>
    <col min="12040" max="12040" width="9" style="197" customWidth="1"/>
    <col min="12041" max="12041" width="8.85546875" style="197" customWidth="1"/>
    <col min="12042" max="12042" width="0" style="197" hidden="1" customWidth="1"/>
    <col min="12043" max="12043" width="12.140625" style="197" customWidth="1"/>
    <col min="12044" max="12044" width="14.140625" style="197" customWidth="1"/>
    <col min="12045" max="12045" width="12.42578125" style="197" customWidth="1"/>
    <col min="12046" max="12289" width="9" style="197"/>
    <col min="12290" max="12290" width="12.140625" style="197" customWidth="1"/>
    <col min="12291" max="12291" width="6.85546875" style="197" customWidth="1"/>
    <col min="12292" max="12292" width="8.7109375" style="197" customWidth="1"/>
    <col min="12293" max="12293" width="0" style="197" hidden="1" customWidth="1"/>
    <col min="12294" max="12294" width="9" style="197" customWidth="1"/>
    <col min="12295" max="12295" width="17.28515625" style="197" customWidth="1"/>
    <col min="12296" max="12296" width="9" style="197" customWidth="1"/>
    <col min="12297" max="12297" width="8.85546875" style="197" customWidth="1"/>
    <col min="12298" max="12298" width="0" style="197" hidden="1" customWidth="1"/>
    <col min="12299" max="12299" width="12.140625" style="197" customWidth="1"/>
    <col min="12300" max="12300" width="14.140625" style="197" customWidth="1"/>
    <col min="12301" max="12301" width="12.42578125" style="197" customWidth="1"/>
    <col min="12302" max="12545" width="9" style="197"/>
    <col min="12546" max="12546" width="12.140625" style="197" customWidth="1"/>
    <col min="12547" max="12547" width="6.85546875" style="197" customWidth="1"/>
    <col min="12548" max="12548" width="8.7109375" style="197" customWidth="1"/>
    <col min="12549" max="12549" width="0" style="197" hidden="1" customWidth="1"/>
    <col min="12550" max="12550" width="9" style="197" customWidth="1"/>
    <col min="12551" max="12551" width="17.28515625" style="197" customWidth="1"/>
    <col min="12552" max="12552" width="9" style="197" customWidth="1"/>
    <col min="12553" max="12553" width="8.85546875" style="197" customWidth="1"/>
    <col min="12554" max="12554" width="0" style="197" hidden="1" customWidth="1"/>
    <col min="12555" max="12555" width="12.140625" style="197" customWidth="1"/>
    <col min="12556" max="12556" width="14.140625" style="197" customWidth="1"/>
    <col min="12557" max="12557" width="12.42578125" style="197" customWidth="1"/>
    <col min="12558" max="12801" width="9" style="197"/>
    <col min="12802" max="12802" width="12.140625" style="197" customWidth="1"/>
    <col min="12803" max="12803" width="6.85546875" style="197" customWidth="1"/>
    <col min="12804" max="12804" width="8.7109375" style="197" customWidth="1"/>
    <col min="12805" max="12805" width="0" style="197" hidden="1" customWidth="1"/>
    <col min="12806" max="12806" width="9" style="197" customWidth="1"/>
    <col min="12807" max="12807" width="17.28515625" style="197" customWidth="1"/>
    <col min="12808" max="12808" width="9" style="197" customWidth="1"/>
    <col min="12809" max="12809" width="8.85546875" style="197" customWidth="1"/>
    <col min="12810" max="12810" width="0" style="197" hidden="1" customWidth="1"/>
    <col min="12811" max="12811" width="12.140625" style="197" customWidth="1"/>
    <col min="12812" max="12812" width="14.140625" style="197" customWidth="1"/>
    <col min="12813" max="12813" width="12.42578125" style="197" customWidth="1"/>
    <col min="12814" max="13057" width="9" style="197"/>
    <col min="13058" max="13058" width="12.140625" style="197" customWidth="1"/>
    <col min="13059" max="13059" width="6.85546875" style="197" customWidth="1"/>
    <col min="13060" max="13060" width="8.7109375" style="197" customWidth="1"/>
    <col min="13061" max="13061" width="0" style="197" hidden="1" customWidth="1"/>
    <col min="13062" max="13062" width="9" style="197" customWidth="1"/>
    <col min="13063" max="13063" width="17.28515625" style="197" customWidth="1"/>
    <col min="13064" max="13064" width="9" style="197" customWidth="1"/>
    <col min="13065" max="13065" width="8.85546875" style="197" customWidth="1"/>
    <col min="13066" max="13066" width="0" style="197" hidden="1" customWidth="1"/>
    <col min="13067" max="13067" width="12.140625" style="197" customWidth="1"/>
    <col min="13068" max="13068" width="14.140625" style="197" customWidth="1"/>
    <col min="13069" max="13069" width="12.42578125" style="197" customWidth="1"/>
    <col min="13070" max="13313" width="9" style="197"/>
    <col min="13314" max="13314" width="12.140625" style="197" customWidth="1"/>
    <col min="13315" max="13315" width="6.85546875" style="197" customWidth="1"/>
    <col min="13316" max="13316" width="8.7109375" style="197" customWidth="1"/>
    <col min="13317" max="13317" width="0" style="197" hidden="1" customWidth="1"/>
    <col min="13318" max="13318" width="9" style="197" customWidth="1"/>
    <col min="13319" max="13319" width="17.28515625" style="197" customWidth="1"/>
    <col min="13320" max="13320" width="9" style="197" customWidth="1"/>
    <col min="13321" max="13321" width="8.85546875" style="197" customWidth="1"/>
    <col min="13322" max="13322" width="0" style="197" hidden="1" customWidth="1"/>
    <col min="13323" max="13323" width="12.140625" style="197" customWidth="1"/>
    <col min="13324" max="13324" width="14.140625" style="197" customWidth="1"/>
    <col min="13325" max="13325" width="12.42578125" style="197" customWidth="1"/>
    <col min="13326" max="13569" width="9" style="197"/>
    <col min="13570" max="13570" width="12.140625" style="197" customWidth="1"/>
    <col min="13571" max="13571" width="6.85546875" style="197" customWidth="1"/>
    <col min="13572" max="13572" width="8.7109375" style="197" customWidth="1"/>
    <col min="13573" max="13573" width="0" style="197" hidden="1" customWidth="1"/>
    <col min="13574" max="13574" width="9" style="197" customWidth="1"/>
    <col min="13575" max="13575" width="17.28515625" style="197" customWidth="1"/>
    <col min="13576" max="13576" width="9" style="197" customWidth="1"/>
    <col min="13577" max="13577" width="8.85546875" style="197" customWidth="1"/>
    <col min="13578" max="13578" width="0" style="197" hidden="1" customWidth="1"/>
    <col min="13579" max="13579" width="12.140625" style="197" customWidth="1"/>
    <col min="13580" max="13580" width="14.140625" style="197" customWidth="1"/>
    <col min="13581" max="13581" width="12.42578125" style="197" customWidth="1"/>
    <col min="13582" max="13825" width="9" style="197"/>
    <col min="13826" max="13826" width="12.140625" style="197" customWidth="1"/>
    <col min="13827" max="13827" width="6.85546875" style="197" customWidth="1"/>
    <col min="13828" max="13828" width="8.7109375" style="197" customWidth="1"/>
    <col min="13829" max="13829" width="0" style="197" hidden="1" customWidth="1"/>
    <col min="13830" max="13830" width="9" style="197" customWidth="1"/>
    <col min="13831" max="13831" width="17.28515625" style="197" customWidth="1"/>
    <col min="13832" max="13832" width="9" style="197" customWidth="1"/>
    <col min="13833" max="13833" width="8.85546875" style="197" customWidth="1"/>
    <col min="13834" max="13834" width="0" style="197" hidden="1" customWidth="1"/>
    <col min="13835" max="13835" width="12.140625" style="197" customWidth="1"/>
    <col min="13836" max="13836" width="14.140625" style="197" customWidth="1"/>
    <col min="13837" max="13837" width="12.42578125" style="197" customWidth="1"/>
    <col min="13838" max="14081" width="9" style="197"/>
    <col min="14082" max="14082" width="12.140625" style="197" customWidth="1"/>
    <col min="14083" max="14083" width="6.85546875" style="197" customWidth="1"/>
    <col min="14084" max="14084" width="8.7109375" style="197" customWidth="1"/>
    <col min="14085" max="14085" width="0" style="197" hidden="1" customWidth="1"/>
    <col min="14086" max="14086" width="9" style="197" customWidth="1"/>
    <col min="14087" max="14087" width="17.28515625" style="197" customWidth="1"/>
    <col min="14088" max="14088" width="9" style="197" customWidth="1"/>
    <col min="14089" max="14089" width="8.85546875" style="197" customWidth="1"/>
    <col min="14090" max="14090" width="0" style="197" hidden="1" customWidth="1"/>
    <col min="14091" max="14091" width="12.140625" style="197" customWidth="1"/>
    <col min="14092" max="14092" width="14.140625" style="197" customWidth="1"/>
    <col min="14093" max="14093" width="12.42578125" style="197" customWidth="1"/>
    <col min="14094" max="14337" width="9" style="197"/>
    <col min="14338" max="14338" width="12.140625" style="197" customWidth="1"/>
    <col min="14339" max="14339" width="6.85546875" style="197" customWidth="1"/>
    <col min="14340" max="14340" width="8.7109375" style="197" customWidth="1"/>
    <col min="14341" max="14341" width="0" style="197" hidden="1" customWidth="1"/>
    <col min="14342" max="14342" width="9" style="197" customWidth="1"/>
    <col min="14343" max="14343" width="17.28515625" style="197" customWidth="1"/>
    <col min="14344" max="14344" width="9" style="197" customWidth="1"/>
    <col min="14345" max="14345" width="8.85546875" style="197" customWidth="1"/>
    <col min="14346" max="14346" width="0" style="197" hidden="1" customWidth="1"/>
    <col min="14347" max="14347" width="12.140625" style="197" customWidth="1"/>
    <col min="14348" max="14348" width="14.140625" style="197" customWidth="1"/>
    <col min="14349" max="14349" width="12.42578125" style="197" customWidth="1"/>
    <col min="14350" max="14593" width="9" style="197"/>
    <col min="14594" max="14594" width="12.140625" style="197" customWidth="1"/>
    <col min="14595" max="14595" width="6.85546875" style="197" customWidth="1"/>
    <col min="14596" max="14596" width="8.7109375" style="197" customWidth="1"/>
    <col min="14597" max="14597" width="0" style="197" hidden="1" customWidth="1"/>
    <col min="14598" max="14598" width="9" style="197" customWidth="1"/>
    <col min="14599" max="14599" width="17.28515625" style="197" customWidth="1"/>
    <col min="14600" max="14600" width="9" style="197" customWidth="1"/>
    <col min="14601" max="14601" width="8.85546875" style="197" customWidth="1"/>
    <col min="14602" max="14602" width="0" style="197" hidden="1" customWidth="1"/>
    <col min="14603" max="14603" width="12.140625" style="197" customWidth="1"/>
    <col min="14604" max="14604" width="14.140625" style="197" customWidth="1"/>
    <col min="14605" max="14605" width="12.42578125" style="197" customWidth="1"/>
    <col min="14606" max="14849" width="9" style="197"/>
    <col min="14850" max="14850" width="12.140625" style="197" customWidth="1"/>
    <col min="14851" max="14851" width="6.85546875" style="197" customWidth="1"/>
    <col min="14852" max="14852" width="8.7109375" style="197" customWidth="1"/>
    <col min="14853" max="14853" width="0" style="197" hidden="1" customWidth="1"/>
    <col min="14854" max="14854" width="9" style="197" customWidth="1"/>
    <col min="14855" max="14855" width="17.28515625" style="197" customWidth="1"/>
    <col min="14856" max="14856" width="9" style="197" customWidth="1"/>
    <col min="14857" max="14857" width="8.85546875" style="197" customWidth="1"/>
    <col min="14858" max="14858" width="0" style="197" hidden="1" customWidth="1"/>
    <col min="14859" max="14859" width="12.140625" style="197" customWidth="1"/>
    <col min="14860" max="14860" width="14.140625" style="197" customWidth="1"/>
    <col min="14861" max="14861" width="12.42578125" style="197" customWidth="1"/>
    <col min="14862" max="15105" width="9" style="197"/>
    <col min="15106" max="15106" width="12.140625" style="197" customWidth="1"/>
    <col min="15107" max="15107" width="6.85546875" style="197" customWidth="1"/>
    <col min="15108" max="15108" width="8.7109375" style="197" customWidth="1"/>
    <col min="15109" max="15109" width="0" style="197" hidden="1" customWidth="1"/>
    <col min="15110" max="15110" width="9" style="197" customWidth="1"/>
    <col min="15111" max="15111" width="17.28515625" style="197" customWidth="1"/>
    <col min="15112" max="15112" width="9" style="197" customWidth="1"/>
    <col min="15113" max="15113" width="8.85546875" style="197" customWidth="1"/>
    <col min="15114" max="15114" width="0" style="197" hidden="1" customWidth="1"/>
    <col min="15115" max="15115" width="12.140625" style="197" customWidth="1"/>
    <col min="15116" max="15116" width="14.140625" style="197" customWidth="1"/>
    <col min="15117" max="15117" width="12.42578125" style="197" customWidth="1"/>
    <col min="15118" max="15361" width="9" style="197"/>
    <col min="15362" max="15362" width="12.140625" style="197" customWidth="1"/>
    <col min="15363" max="15363" width="6.85546875" style="197" customWidth="1"/>
    <col min="15364" max="15364" width="8.7109375" style="197" customWidth="1"/>
    <col min="15365" max="15365" width="0" style="197" hidden="1" customWidth="1"/>
    <col min="15366" max="15366" width="9" style="197" customWidth="1"/>
    <col min="15367" max="15367" width="17.28515625" style="197" customWidth="1"/>
    <col min="15368" max="15368" width="9" style="197" customWidth="1"/>
    <col min="15369" max="15369" width="8.85546875" style="197" customWidth="1"/>
    <col min="15370" max="15370" width="0" style="197" hidden="1" customWidth="1"/>
    <col min="15371" max="15371" width="12.140625" style="197" customWidth="1"/>
    <col min="15372" max="15372" width="14.140625" style="197" customWidth="1"/>
    <col min="15373" max="15373" width="12.42578125" style="197" customWidth="1"/>
    <col min="15374" max="15617" width="9" style="197"/>
    <col min="15618" max="15618" width="12.140625" style="197" customWidth="1"/>
    <col min="15619" max="15619" width="6.85546875" style="197" customWidth="1"/>
    <col min="15620" max="15620" width="8.7109375" style="197" customWidth="1"/>
    <col min="15621" max="15621" width="0" style="197" hidden="1" customWidth="1"/>
    <col min="15622" max="15622" width="9" style="197" customWidth="1"/>
    <col min="15623" max="15623" width="17.28515625" style="197" customWidth="1"/>
    <col min="15624" max="15624" width="9" style="197" customWidth="1"/>
    <col min="15625" max="15625" width="8.85546875" style="197" customWidth="1"/>
    <col min="15626" max="15626" width="0" style="197" hidden="1" customWidth="1"/>
    <col min="15627" max="15627" width="12.140625" style="197" customWidth="1"/>
    <col min="15628" max="15628" width="14.140625" style="197" customWidth="1"/>
    <col min="15629" max="15629" width="12.42578125" style="197" customWidth="1"/>
    <col min="15630" max="15873" width="9" style="197"/>
    <col min="15874" max="15874" width="12.140625" style="197" customWidth="1"/>
    <col min="15875" max="15875" width="6.85546875" style="197" customWidth="1"/>
    <col min="15876" max="15876" width="8.7109375" style="197" customWidth="1"/>
    <col min="15877" max="15877" width="0" style="197" hidden="1" customWidth="1"/>
    <col min="15878" max="15878" width="9" style="197" customWidth="1"/>
    <col min="15879" max="15879" width="17.28515625" style="197" customWidth="1"/>
    <col min="15880" max="15880" width="9" style="197" customWidth="1"/>
    <col min="15881" max="15881" width="8.85546875" style="197" customWidth="1"/>
    <col min="15882" max="15882" width="0" style="197" hidden="1" customWidth="1"/>
    <col min="15883" max="15883" width="12.140625" style="197" customWidth="1"/>
    <col min="15884" max="15884" width="14.140625" style="197" customWidth="1"/>
    <col min="15885" max="15885" width="12.42578125" style="197" customWidth="1"/>
    <col min="15886" max="16129" width="9" style="197"/>
    <col min="16130" max="16130" width="12.140625" style="197" customWidth="1"/>
    <col min="16131" max="16131" width="6.85546875" style="197" customWidth="1"/>
    <col min="16132" max="16132" width="8.7109375" style="197" customWidth="1"/>
    <col min="16133" max="16133" width="0" style="197" hidden="1" customWidth="1"/>
    <col min="16134" max="16134" width="9" style="197" customWidth="1"/>
    <col min="16135" max="16135" width="17.28515625" style="197" customWidth="1"/>
    <col min="16136" max="16136" width="9" style="197" customWidth="1"/>
    <col min="16137" max="16137" width="8.85546875" style="197" customWidth="1"/>
    <col min="16138" max="16138" width="0" style="197" hidden="1" customWidth="1"/>
    <col min="16139" max="16139" width="12.140625" style="197" customWidth="1"/>
    <col min="16140" max="16140" width="14.140625" style="197" customWidth="1"/>
    <col min="16141" max="16141" width="12.42578125" style="197" customWidth="1"/>
    <col min="16142" max="16384" width="9" style="197"/>
  </cols>
  <sheetData>
    <row r="1" spans="1:14">
      <c r="A1" s="11"/>
      <c r="B1" s="196"/>
      <c r="C1" s="9"/>
      <c r="D1" s="10"/>
      <c r="E1" s="10"/>
      <c r="F1" s="10"/>
      <c r="G1" s="11"/>
      <c r="H1" s="10"/>
      <c r="I1" s="10"/>
      <c r="J1" s="10"/>
      <c r="K1" s="10"/>
      <c r="L1" s="10"/>
      <c r="M1" s="10"/>
    </row>
    <row r="2" spans="1:14" ht="23.25">
      <c r="A2" s="7"/>
      <c r="B2" s="198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499"/>
      <c r="N2" s="499"/>
    </row>
    <row r="3" spans="1:14" ht="70.5" customHeight="1">
      <c r="A3" s="7"/>
      <c r="B3" s="198"/>
      <c r="D3" s="560" t="s">
        <v>139</v>
      </c>
      <c r="E3" s="560"/>
      <c r="F3" s="560"/>
      <c r="G3" s="560"/>
      <c r="H3" s="560"/>
      <c r="I3" s="560"/>
      <c r="J3" s="560"/>
      <c r="K3" s="560"/>
      <c r="L3" s="560"/>
      <c r="M3" s="23"/>
    </row>
    <row r="4" spans="1:14" ht="21" customHeight="1">
      <c r="A4" s="7"/>
      <c r="B4" s="198"/>
      <c r="C4" s="16"/>
      <c r="D4" s="561" t="s">
        <v>140</v>
      </c>
      <c r="E4" s="561"/>
      <c r="F4" s="561"/>
      <c r="G4" s="561"/>
      <c r="H4" s="561"/>
      <c r="I4" s="561"/>
      <c r="J4" s="561"/>
      <c r="K4" s="561"/>
      <c r="L4" s="561"/>
      <c r="M4" s="23"/>
    </row>
    <row r="5" spans="1:14" ht="13.5" customHeight="1">
      <c r="A5" s="7"/>
      <c r="B5" s="198"/>
      <c r="C5" s="16"/>
      <c r="D5" s="21"/>
      <c r="E5" s="21"/>
      <c r="F5" s="21"/>
      <c r="H5" s="19"/>
      <c r="I5" s="19"/>
      <c r="J5" s="19"/>
      <c r="K5" s="23"/>
      <c r="L5" s="23"/>
      <c r="M5" s="23"/>
    </row>
    <row r="6" spans="1:14" ht="15">
      <c r="A6" s="7"/>
      <c r="B6" s="198"/>
      <c r="C6" s="20"/>
      <c r="D6" s="21"/>
      <c r="E6" s="21"/>
      <c r="F6" s="21"/>
      <c r="G6" s="7"/>
      <c r="H6" s="21"/>
      <c r="I6" s="21"/>
      <c r="J6" s="21"/>
      <c r="K6" s="24"/>
      <c r="L6" s="193" t="s">
        <v>2</v>
      </c>
      <c r="M6" s="191">
        <f>'NE-AEC7 (DIRECTLY)'!$J$6</f>
        <v>41046</v>
      </c>
    </row>
    <row r="7" spans="1:14" ht="44.25" customHeight="1">
      <c r="A7" s="434" t="s">
        <v>21</v>
      </c>
      <c r="B7" s="435" t="s">
        <v>22</v>
      </c>
      <c r="C7" s="436" t="s">
        <v>23</v>
      </c>
      <c r="D7" s="436" t="s">
        <v>4</v>
      </c>
      <c r="E7" s="436" t="s">
        <v>4</v>
      </c>
      <c r="F7" s="436" t="s">
        <v>5</v>
      </c>
      <c r="G7" s="434" t="s">
        <v>3</v>
      </c>
      <c r="H7" s="436" t="s">
        <v>5</v>
      </c>
      <c r="I7" s="436" t="s">
        <v>4</v>
      </c>
      <c r="J7" s="225" t="s">
        <v>141</v>
      </c>
      <c r="K7" s="225" t="s">
        <v>142</v>
      </c>
      <c r="L7" s="225" t="s">
        <v>143</v>
      </c>
      <c r="M7" s="225" t="s">
        <v>144</v>
      </c>
    </row>
    <row r="8" spans="1:14" s="60" customFormat="1" ht="33.75" hidden="1" customHeight="1">
      <c r="A8" s="200" t="e">
        <f>#REF!</f>
        <v>#REF!</v>
      </c>
      <c r="B8" s="96" t="e">
        <f>#REF!</f>
        <v>#REF!</v>
      </c>
      <c r="C8" s="97" t="e">
        <f>#REF!</f>
        <v>#REF!</v>
      </c>
      <c r="D8" s="45" t="s">
        <v>24</v>
      </c>
      <c r="E8" s="45"/>
      <c r="F8" s="97" t="e">
        <f t="shared" ref="F8:F57" si="0">C8+3</f>
        <v>#REF!</v>
      </c>
      <c r="G8" s="31" t="s">
        <v>145</v>
      </c>
      <c r="H8" s="135">
        <v>40617</v>
      </c>
      <c r="I8" s="135">
        <f>H8+2</f>
        <v>40619</v>
      </c>
      <c r="J8" s="135">
        <f>H8+8</f>
        <v>40625</v>
      </c>
      <c r="K8" s="135">
        <f>J8+7</f>
        <v>40632</v>
      </c>
      <c r="L8" s="135">
        <f>K8+2</f>
        <v>40634</v>
      </c>
      <c r="M8" s="135">
        <f>L8+2</f>
        <v>40636</v>
      </c>
    </row>
    <row r="9" spans="1:14" s="60" customFormat="1" ht="33.75" hidden="1" customHeight="1">
      <c r="A9" s="200" t="e">
        <f>#REF!</f>
        <v>#REF!</v>
      </c>
      <c r="B9" s="96" t="e">
        <f>#REF!</f>
        <v>#REF!</v>
      </c>
      <c r="C9" s="97" t="e">
        <f>#REF!</f>
        <v>#REF!</v>
      </c>
      <c r="D9" s="45" t="s">
        <v>24</v>
      </c>
      <c r="E9" s="45"/>
      <c r="F9" s="97" t="e">
        <f t="shared" si="0"/>
        <v>#REF!</v>
      </c>
      <c r="G9" s="31" t="s">
        <v>146</v>
      </c>
      <c r="H9" s="135">
        <f>H8+8</f>
        <v>40625</v>
      </c>
      <c r="I9" s="135">
        <f>H9+1</f>
        <v>40626</v>
      </c>
      <c r="J9" s="135">
        <f>H9+7</f>
        <v>40632</v>
      </c>
      <c r="K9" s="135">
        <f t="shared" ref="K9:K15" si="1">J9+7</f>
        <v>40639</v>
      </c>
      <c r="L9" s="135">
        <f>K9+3</f>
        <v>40642</v>
      </c>
      <c r="M9" s="135">
        <f t="shared" ref="M9:M60" si="2">L9+2</f>
        <v>40644</v>
      </c>
    </row>
    <row r="10" spans="1:14" s="60" customFormat="1" ht="33.75" hidden="1" customHeight="1">
      <c r="A10" s="200" t="e">
        <f>#REF!</f>
        <v>#REF!</v>
      </c>
      <c r="B10" s="96" t="e">
        <f>#REF!</f>
        <v>#REF!</v>
      </c>
      <c r="C10" s="97" t="e">
        <f>#REF!</f>
        <v>#REF!</v>
      </c>
      <c r="D10" s="45" t="s">
        <v>24</v>
      </c>
      <c r="E10" s="45"/>
      <c r="F10" s="97" t="e">
        <f t="shared" si="0"/>
        <v>#REF!</v>
      </c>
      <c r="G10" s="31" t="s">
        <v>147</v>
      </c>
      <c r="H10" s="135">
        <f>H9+7</f>
        <v>40632</v>
      </c>
      <c r="I10" s="135">
        <f>H10+1</f>
        <v>40633</v>
      </c>
      <c r="J10" s="135">
        <f>H10+7</f>
        <v>40639</v>
      </c>
      <c r="K10" s="135">
        <f t="shared" si="1"/>
        <v>40646</v>
      </c>
      <c r="L10" s="135">
        <f>K10+2</f>
        <v>40648</v>
      </c>
      <c r="M10" s="135">
        <f t="shared" si="2"/>
        <v>40650</v>
      </c>
    </row>
    <row r="11" spans="1:14" s="60" customFormat="1" ht="33.75" hidden="1" customHeight="1">
      <c r="A11" s="200" t="e">
        <f>#REF!</f>
        <v>#REF!</v>
      </c>
      <c r="B11" s="96" t="e">
        <f>#REF!</f>
        <v>#REF!</v>
      </c>
      <c r="C11" s="97" t="e">
        <f>#REF!</f>
        <v>#REF!</v>
      </c>
      <c r="D11" s="45" t="s">
        <v>24</v>
      </c>
      <c r="E11" s="45"/>
      <c r="F11" s="97" t="e">
        <f t="shared" si="0"/>
        <v>#REF!</v>
      </c>
      <c r="G11" s="31" t="s">
        <v>148</v>
      </c>
      <c r="H11" s="135">
        <f>H10+7</f>
        <v>40639</v>
      </c>
      <c r="I11" s="135">
        <f>H11+1</f>
        <v>40640</v>
      </c>
      <c r="J11" s="135">
        <f>H11+21</f>
        <v>40660</v>
      </c>
      <c r="K11" s="135">
        <f>I11+13</f>
        <v>40653</v>
      </c>
      <c r="L11" s="135">
        <f>K11+2</f>
        <v>40655</v>
      </c>
      <c r="M11" s="135">
        <f t="shared" si="2"/>
        <v>40657</v>
      </c>
    </row>
    <row r="12" spans="1:14" s="60" customFormat="1" ht="33.75" hidden="1" customHeight="1">
      <c r="A12" s="200" t="e">
        <f>#REF!</f>
        <v>#REF!</v>
      </c>
      <c r="B12" s="96" t="e">
        <f>#REF!</f>
        <v>#REF!</v>
      </c>
      <c r="C12" s="97" t="e">
        <f>#REF!</f>
        <v>#REF!</v>
      </c>
      <c r="D12" s="45" t="s">
        <v>24</v>
      </c>
      <c r="E12" s="45"/>
      <c r="F12" s="97" t="e">
        <f t="shared" si="0"/>
        <v>#REF!</v>
      </c>
      <c r="G12" s="31" t="s">
        <v>149</v>
      </c>
      <c r="H12" s="135">
        <f>H11+7</f>
        <v>40646</v>
      </c>
      <c r="I12" s="135">
        <f>H12+1</f>
        <v>40647</v>
      </c>
      <c r="J12" s="135">
        <f>H12+7</f>
        <v>40653</v>
      </c>
      <c r="K12" s="135">
        <f t="shared" si="1"/>
        <v>40660</v>
      </c>
      <c r="L12" s="135">
        <f>K12+3</f>
        <v>40663</v>
      </c>
      <c r="M12" s="135">
        <f>L12+1</f>
        <v>40664</v>
      </c>
    </row>
    <row r="13" spans="1:14" s="60" customFormat="1" ht="33.75" hidden="1" customHeight="1">
      <c r="A13" s="200" t="e">
        <f>#REF!</f>
        <v>#REF!</v>
      </c>
      <c r="B13" s="96" t="e">
        <f>#REF!</f>
        <v>#REF!</v>
      </c>
      <c r="C13" s="97" t="e">
        <f>#REF!</f>
        <v>#REF!</v>
      </c>
      <c r="D13" s="45" t="s">
        <v>24</v>
      </c>
      <c r="E13" s="45"/>
      <c r="F13" s="97" t="e">
        <f t="shared" si="0"/>
        <v>#REF!</v>
      </c>
      <c r="G13" s="31" t="s">
        <v>150</v>
      </c>
      <c r="H13" s="135">
        <f>H12+6</f>
        <v>40652</v>
      </c>
      <c r="I13" s="135">
        <f>H13+2</f>
        <v>40654</v>
      </c>
      <c r="J13" s="135">
        <f>H13+8</f>
        <v>40660</v>
      </c>
      <c r="K13" s="135">
        <f t="shared" si="1"/>
        <v>40667</v>
      </c>
      <c r="L13" s="135">
        <f>K13+3</f>
        <v>40670</v>
      </c>
      <c r="M13" s="135">
        <f>L13+1</f>
        <v>40671</v>
      </c>
    </row>
    <row r="14" spans="1:14" s="60" customFormat="1" ht="33.75" hidden="1" customHeight="1">
      <c r="A14" s="200" t="e">
        <f>#REF!</f>
        <v>#REF!</v>
      </c>
      <c r="B14" s="96" t="e">
        <f>#REF!</f>
        <v>#REF!</v>
      </c>
      <c r="C14" s="97" t="e">
        <f>#REF!</f>
        <v>#REF!</v>
      </c>
      <c r="D14" s="45" t="s">
        <v>24</v>
      </c>
      <c r="E14" s="45"/>
      <c r="F14" s="97" t="e">
        <f t="shared" si="0"/>
        <v>#REF!</v>
      </c>
      <c r="G14" s="31" t="s">
        <v>151</v>
      </c>
      <c r="H14" s="135">
        <f>H13+7</f>
        <v>40659</v>
      </c>
      <c r="I14" s="135">
        <f>H14+2</f>
        <v>40661</v>
      </c>
      <c r="J14" s="135">
        <f>H14+8</f>
        <v>40667</v>
      </c>
      <c r="K14" s="135">
        <f t="shared" si="1"/>
        <v>40674</v>
      </c>
      <c r="L14" s="135">
        <f>K14+2</f>
        <v>40676</v>
      </c>
      <c r="M14" s="135">
        <f t="shared" si="2"/>
        <v>40678</v>
      </c>
    </row>
    <row r="15" spans="1:14" s="60" customFormat="1" ht="33.75" hidden="1" customHeight="1">
      <c r="A15" s="200" t="e">
        <f>#REF!</f>
        <v>#REF!</v>
      </c>
      <c r="B15" s="96" t="e">
        <f>#REF!</f>
        <v>#REF!</v>
      </c>
      <c r="C15" s="97" t="e">
        <f>#REF!</f>
        <v>#REF!</v>
      </c>
      <c r="D15" s="45" t="s">
        <v>24</v>
      </c>
      <c r="E15" s="45"/>
      <c r="F15" s="97" t="e">
        <f t="shared" si="0"/>
        <v>#REF!</v>
      </c>
      <c r="G15" s="31" t="s">
        <v>152</v>
      </c>
      <c r="H15" s="135">
        <f>H14+8</f>
        <v>40667</v>
      </c>
      <c r="I15" s="135">
        <f>H15+1</f>
        <v>40668</v>
      </c>
      <c r="J15" s="135">
        <f>H15+7</f>
        <v>40674</v>
      </c>
      <c r="K15" s="135">
        <f t="shared" si="1"/>
        <v>40681</v>
      </c>
      <c r="L15" s="135">
        <f>K15+3</f>
        <v>40684</v>
      </c>
      <c r="M15" s="135">
        <f t="shared" si="2"/>
        <v>40686</v>
      </c>
    </row>
    <row r="16" spans="1:14" s="60" customFormat="1" ht="33.75" hidden="1" customHeight="1">
      <c r="A16" s="200" t="e">
        <f>#REF!</f>
        <v>#REF!</v>
      </c>
      <c r="B16" s="96" t="e">
        <f>#REF!</f>
        <v>#REF!</v>
      </c>
      <c r="C16" s="97" t="e">
        <f>#REF!</f>
        <v>#REF!</v>
      </c>
      <c r="D16" s="45" t="s">
        <v>24</v>
      </c>
      <c r="E16" s="45"/>
      <c r="F16" s="97" t="e">
        <f t="shared" si="0"/>
        <v>#REF!</v>
      </c>
      <c r="G16" s="31" t="s">
        <v>153</v>
      </c>
      <c r="H16" s="135">
        <f>H15+10</f>
        <v>40677</v>
      </c>
      <c r="I16" s="135">
        <f>H16+2</f>
        <v>40679</v>
      </c>
      <c r="J16" s="135">
        <f>H16+19</f>
        <v>40696</v>
      </c>
      <c r="K16" s="135">
        <f>I16+9</f>
        <v>40688</v>
      </c>
      <c r="L16" s="135">
        <f t="shared" ref="L16:L51" si="3">K16+2</f>
        <v>40690</v>
      </c>
      <c r="M16" s="135">
        <f t="shared" si="2"/>
        <v>40692</v>
      </c>
    </row>
    <row r="17" spans="1:13" s="60" customFormat="1" ht="33.75" hidden="1" customHeight="1">
      <c r="A17" s="200" t="e">
        <f>#REF!</f>
        <v>#REF!</v>
      </c>
      <c r="B17" s="96" t="e">
        <f>#REF!</f>
        <v>#REF!</v>
      </c>
      <c r="C17" s="97" t="e">
        <f>#REF!</f>
        <v>#REF!</v>
      </c>
      <c r="D17" s="45" t="s">
        <v>24</v>
      </c>
      <c r="E17" s="45"/>
      <c r="F17" s="97" t="e">
        <f t="shared" si="0"/>
        <v>#REF!</v>
      </c>
      <c r="G17" s="31" t="s">
        <v>154</v>
      </c>
      <c r="H17" s="135">
        <f>H16+4</f>
        <v>40681</v>
      </c>
      <c r="I17" s="135">
        <f>H17+1</f>
        <v>40682</v>
      </c>
      <c r="J17" s="135">
        <f>H17+8</f>
        <v>40689</v>
      </c>
      <c r="K17" s="135">
        <f t="shared" ref="K17:K27" si="4">J17+7</f>
        <v>40696</v>
      </c>
      <c r="L17" s="135">
        <f t="shared" si="3"/>
        <v>40698</v>
      </c>
      <c r="M17" s="135">
        <f t="shared" si="2"/>
        <v>40700</v>
      </c>
    </row>
    <row r="18" spans="1:13" s="60" customFormat="1" ht="33.75" hidden="1" customHeight="1">
      <c r="A18" s="200" t="e">
        <f>#REF!</f>
        <v>#REF!</v>
      </c>
      <c r="B18" s="96" t="e">
        <f>#REF!</f>
        <v>#REF!</v>
      </c>
      <c r="C18" s="97" t="e">
        <f>#REF!</f>
        <v>#REF!</v>
      </c>
      <c r="D18" s="45" t="s">
        <v>24</v>
      </c>
      <c r="E18" s="45"/>
      <c r="F18" s="97" t="e">
        <f t="shared" si="0"/>
        <v>#REF!</v>
      </c>
      <c r="G18" s="31" t="s">
        <v>155</v>
      </c>
      <c r="H18" s="135">
        <f>H17+6</f>
        <v>40687</v>
      </c>
      <c r="I18" s="135">
        <f>H18+2</f>
        <v>40689</v>
      </c>
      <c r="J18" s="135">
        <f>H18+8</f>
        <v>40695</v>
      </c>
      <c r="K18" s="135">
        <f t="shared" si="4"/>
        <v>40702</v>
      </c>
      <c r="L18" s="135">
        <f t="shared" si="3"/>
        <v>40704</v>
      </c>
      <c r="M18" s="135">
        <f t="shared" si="2"/>
        <v>40706</v>
      </c>
    </row>
    <row r="19" spans="1:13" s="60" customFormat="1" ht="33.75" hidden="1" customHeight="1">
      <c r="A19" s="200" t="e">
        <f>#REF!</f>
        <v>#REF!</v>
      </c>
      <c r="B19" s="96" t="e">
        <f>#REF!</f>
        <v>#REF!</v>
      </c>
      <c r="C19" s="97" t="e">
        <f>#REF!</f>
        <v>#REF!</v>
      </c>
      <c r="D19" s="45" t="s">
        <v>24</v>
      </c>
      <c r="E19" s="45"/>
      <c r="F19" s="97" t="e">
        <f t="shared" si="0"/>
        <v>#REF!</v>
      </c>
      <c r="G19" s="31" t="s">
        <v>156</v>
      </c>
      <c r="H19" s="135">
        <f>H18+10</f>
        <v>40697</v>
      </c>
      <c r="I19" s="135">
        <f>H19+1</f>
        <v>40698</v>
      </c>
      <c r="J19" s="135">
        <f>H19+7</f>
        <v>40704</v>
      </c>
      <c r="K19" s="135">
        <f>J19+6</f>
        <v>40710</v>
      </c>
      <c r="L19" s="135">
        <f>K19+2</f>
        <v>40712</v>
      </c>
      <c r="M19" s="135">
        <f>L19+3</f>
        <v>40715</v>
      </c>
    </row>
    <row r="20" spans="1:13" s="60" customFormat="1" ht="33.75" hidden="1" customHeight="1">
      <c r="A20" s="200" t="e">
        <f>#REF!</f>
        <v>#REF!</v>
      </c>
      <c r="B20" s="96" t="e">
        <f>#REF!</f>
        <v>#REF!</v>
      </c>
      <c r="C20" s="97" t="e">
        <f>#REF!</f>
        <v>#REF!</v>
      </c>
      <c r="D20" s="45" t="s">
        <v>24</v>
      </c>
      <c r="E20" s="45"/>
      <c r="F20" s="97" t="e">
        <f t="shared" si="0"/>
        <v>#REF!</v>
      </c>
      <c r="G20" s="31" t="s">
        <v>157</v>
      </c>
      <c r="H20" s="135">
        <f>H19+9</f>
        <v>40706</v>
      </c>
      <c r="I20" s="135">
        <f>H20+1</f>
        <v>40707</v>
      </c>
      <c r="J20" s="136">
        <f t="shared" ref="J20:J27" si="5">H20+8</f>
        <v>40714</v>
      </c>
      <c r="K20" s="135">
        <f>J20+3</f>
        <v>40717</v>
      </c>
      <c r="L20" s="135">
        <f t="shared" si="3"/>
        <v>40719</v>
      </c>
      <c r="M20" s="135">
        <f t="shared" si="2"/>
        <v>40721</v>
      </c>
    </row>
    <row r="21" spans="1:13" s="60" customFormat="1" ht="33.75" hidden="1" customHeight="1">
      <c r="A21" s="200" t="e">
        <f>#REF!</f>
        <v>#REF!</v>
      </c>
      <c r="B21" s="96" t="e">
        <f>#REF!</f>
        <v>#REF!</v>
      </c>
      <c r="C21" s="97" t="e">
        <f>#REF!</f>
        <v>#REF!</v>
      </c>
      <c r="D21" s="45" t="s">
        <v>24</v>
      </c>
      <c r="E21" s="45"/>
      <c r="F21" s="97" t="e">
        <f t="shared" si="0"/>
        <v>#REF!</v>
      </c>
      <c r="G21" s="31" t="s">
        <v>158</v>
      </c>
      <c r="H21" s="135">
        <f>H20+5</f>
        <v>40711</v>
      </c>
      <c r="I21" s="135">
        <f>H21+1</f>
        <v>40712</v>
      </c>
      <c r="J21" s="135">
        <f>H21+9</f>
        <v>40720</v>
      </c>
      <c r="K21" s="135">
        <f>J21+7</f>
        <v>40727</v>
      </c>
      <c r="L21" s="135">
        <f>K21+3</f>
        <v>40730</v>
      </c>
      <c r="M21" s="135">
        <f t="shared" si="2"/>
        <v>40732</v>
      </c>
    </row>
    <row r="22" spans="1:13" s="60" customFormat="1" ht="33.75" hidden="1" customHeight="1">
      <c r="A22" s="200" t="e">
        <f>#REF!</f>
        <v>#REF!</v>
      </c>
      <c r="B22" s="96" t="e">
        <f>#REF!</f>
        <v>#REF!</v>
      </c>
      <c r="C22" s="97" t="e">
        <f>#REF!</f>
        <v>#REF!</v>
      </c>
      <c r="D22" s="45" t="s">
        <v>24</v>
      </c>
      <c r="E22" s="45"/>
      <c r="F22" s="97" t="e">
        <f t="shared" si="0"/>
        <v>#REF!</v>
      </c>
      <c r="G22" s="31" t="s">
        <v>25</v>
      </c>
      <c r="H22" s="136">
        <f>H21+11</f>
        <v>40722</v>
      </c>
      <c r="I22" s="136">
        <f>H22+2</f>
        <v>40724</v>
      </c>
      <c r="J22" s="136">
        <f t="shared" si="5"/>
        <v>40730</v>
      </c>
      <c r="K22" s="136">
        <f t="shared" si="4"/>
        <v>40737</v>
      </c>
      <c r="L22" s="136">
        <f t="shared" si="3"/>
        <v>40739</v>
      </c>
      <c r="M22" s="136">
        <f t="shared" si="2"/>
        <v>40741</v>
      </c>
    </row>
    <row r="23" spans="1:13" s="60" customFormat="1" ht="33.75" hidden="1" customHeight="1">
      <c r="A23" s="200" t="e">
        <f>#REF!</f>
        <v>#REF!</v>
      </c>
      <c r="B23" s="96" t="e">
        <f>#REF!</f>
        <v>#REF!</v>
      </c>
      <c r="C23" s="97" t="e">
        <f>#REF!</f>
        <v>#REF!</v>
      </c>
      <c r="D23" s="45" t="s">
        <v>24</v>
      </c>
      <c r="E23" s="45"/>
      <c r="F23" s="97" t="e">
        <f t="shared" si="0"/>
        <v>#REF!</v>
      </c>
      <c r="G23" s="31" t="s">
        <v>159</v>
      </c>
      <c r="H23" s="135">
        <f>H21+11</f>
        <v>40722</v>
      </c>
      <c r="I23" s="135">
        <f>H23+2</f>
        <v>40724</v>
      </c>
      <c r="J23" s="135">
        <f t="shared" si="5"/>
        <v>40730</v>
      </c>
      <c r="K23" s="135">
        <f t="shared" si="4"/>
        <v>40737</v>
      </c>
      <c r="L23" s="135">
        <f>K23+3</f>
        <v>40740</v>
      </c>
      <c r="M23" s="135">
        <f>L23+1</f>
        <v>40741</v>
      </c>
    </row>
    <row r="24" spans="1:13" s="60" customFormat="1" ht="33.75" hidden="1" customHeight="1">
      <c r="A24" s="200" t="e">
        <f>#REF!</f>
        <v>#REF!</v>
      </c>
      <c r="B24" s="96" t="e">
        <f>#REF!</f>
        <v>#REF!</v>
      </c>
      <c r="C24" s="97" t="e">
        <f>#REF!</f>
        <v>#REF!</v>
      </c>
      <c r="D24" s="45" t="s">
        <v>24</v>
      </c>
      <c r="E24" s="45"/>
      <c r="F24" s="97" t="e">
        <f t="shared" si="0"/>
        <v>#REF!</v>
      </c>
      <c r="G24" s="31" t="s">
        <v>160</v>
      </c>
      <c r="H24" s="135">
        <f>H23+7</f>
        <v>40729</v>
      </c>
      <c r="I24" s="135">
        <f>H24+2</f>
        <v>40731</v>
      </c>
      <c r="J24" s="135">
        <f t="shared" si="5"/>
        <v>40737</v>
      </c>
      <c r="K24" s="135">
        <f t="shared" si="4"/>
        <v>40744</v>
      </c>
      <c r="L24" s="135">
        <f t="shared" si="3"/>
        <v>40746</v>
      </c>
      <c r="M24" s="135">
        <f t="shared" si="2"/>
        <v>40748</v>
      </c>
    </row>
    <row r="25" spans="1:13" s="60" customFormat="1" ht="33.75" hidden="1" customHeight="1">
      <c r="A25" s="200" t="e">
        <f>#REF!</f>
        <v>#REF!</v>
      </c>
      <c r="B25" s="96" t="e">
        <f>#REF!</f>
        <v>#REF!</v>
      </c>
      <c r="C25" s="97" t="e">
        <f>#REF!</f>
        <v>#REF!</v>
      </c>
      <c r="D25" s="45" t="s">
        <v>24</v>
      </c>
      <c r="E25" s="45"/>
      <c r="F25" s="97" t="e">
        <f t="shared" si="0"/>
        <v>#REF!</v>
      </c>
      <c r="G25" s="31" t="s">
        <v>161</v>
      </c>
      <c r="H25" s="135">
        <f>H24+7</f>
        <v>40736</v>
      </c>
      <c r="I25" s="135">
        <f>H25+1</f>
        <v>40737</v>
      </c>
      <c r="J25" s="135">
        <f t="shared" si="5"/>
        <v>40744</v>
      </c>
      <c r="K25" s="135">
        <f t="shared" si="4"/>
        <v>40751</v>
      </c>
      <c r="L25" s="135">
        <f t="shared" si="3"/>
        <v>40753</v>
      </c>
      <c r="M25" s="135">
        <f t="shared" si="2"/>
        <v>40755</v>
      </c>
    </row>
    <row r="26" spans="1:13" s="60" customFormat="1" ht="33.75" hidden="1" customHeight="1">
      <c r="A26" s="200" t="e">
        <f>#REF!</f>
        <v>#REF!</v>
      </c>
      <c r="B26" s="96" t="e">
        <f>#REF!</f>
        <v>#REF!</v>
      </c>
      <c r="C26" s="97" t="e">
        <f>#REF!</f>
        <v>#REF!</v>
      </c>
      <c r="D26" s="45" t="s">
        <v>24</v>
      </c>
      <c r="E26" s="45"/>
      <c r="F26" s="97" t="e">
        <f t="shared" si="0"/>
        <v>#REF!</v>
      </c>
      <c r="G26" s="31" t="s">
        <v>162</v>
      </c>
      <c r="H26" s="135">
        <f>H25+7</f>
        <v>40743</v>
      </c>
      <c r="I26" s="135">
        <f>H26+2</f>
        <v>40745</v>
      </c>
      <c r="J26" s="135">
        <f t="shared" si="5"/>
        <v>40751</v>
      </c>
      <c r="K26" s="135">
        <f t="shared" si="4"/>
        <v>40758</v>
      </c>
      <c r="L26" s="135">
        <f t="shared" si="3"/>
        <v>40760</v>
      </c>
      <c r="M26" s="135">
        <f t="shared" si="2"/>
        <v>40762</v>
      </c>
    </row>
    <row r="27" spans="1:13" s="60" customFormat="1" ht="33.75" hidden="1" customHeight="1">
      <c r="A27" s="200" t="e">
        <f>#REF!</f>
        <v>#REF!</v>
      </c>
      <c r="B27" s="96" t="e">
        <f>#REF!</f>
        <v>#REF!</v>
      </c>
      <c r="C27" s="97" t="e">
        <f>#REF!</f>
        <v>#REF!</v>
      </c>
      <c r="D27" s="45" t="s">
        <v>24</v>
      </c>
      <c r="E27" s="45"/>
      <c r="F27" s="97" t="e">
        <f t="shared" si="0"/>
        <v>#REF!</v>
      </c>
      <c r="G27" s="31" t="s">
        <v>163</v>
      </c>
      <c r="H27" s="135">
        <f>H26+7</f>
        <v>40750</v>
      </c>
      <c r="I27" s="135">
        <f>H27+2</f>
        <v>40752</v>
      </c>
      <c r="J27" s="135">
        <f t="shared" si="5"/>
        <v>40758</v>
      </c>
      <c r="K27" s="135">
        <f t="shared" si="4"/>
        <v>40765</v>
      </c>
      <c r="L27" s="135">
        <f t="shared" si="3"/>
        <v>40767</v>
      </c>
      <c r="M27" s="135">
        <f t="shared" si="2"/>
        <v>40769</v>
      </c>
    </row>
    <row r="28" spans="1:13" s="60" customFormat="1" ht="33.75" hidden="1" customHeight="1">
      <c r="A28" s="200" t="e">
        <f>#REF!</f>
        <v>#REF!</v>
      </c>
      <c r="B28" s="96" t="e">
        <f>#REF!</f>
        <v>#REF!</v>
      </c>
      <c r="C28" s="97" t="e">
        <f>#REF!</f>
        <v>#REF!</v>
      </c>
      <c r="D28" s="45" t="s">
        <v>24</v>
      </c>
      <c r="E28" s="45"/>
      <c r="F28" s="97" t="e">
        <f t="shared" si="0"/>
        <v>#REF!</v>
      </c>
      <c r="G28" s="31" t="s">
        <v>164</v>
      </c>
      <c r="H28" s="135">
        <f>H27+12</f>
        <v>40762</v>
      </c>
      <c r="I28" s="135">
        <f>H28+1</f>
        <v>40763</v>
      </c>
      <c r="J28" s="134" t="s">
        <v>25</v>
      </c>
      <c r="K28" s="135">
        <f>I28+11</f>
        <v>40774</v>
      </c>
      <c r="L28" s="135">
        <f>K28+3</f>
        <v>40777</v>
      </c>
      <c r="M28" s="135">
        <f t="shared" si="2"/>
        <v>40779</v>
      </c>
    </row>
    <row r="29" spans="1:13" s="60" customFormat="1" ht="33.75" hidden="1" customHeight="1">
      <c r="A29" s="200" t="s">
        <v>27</v>
      </c>
      <c r="B29" s="96">
        <v>53</v>
      </c>
      <c r="C29" s="97" t="e">
        <f>#REF!</f>
        <v>#REF!</v>
      </c>
      <c r="D29" s="45" t="s">
        <v>24</v>
      </c>
      <c r="E29" s="45"/>
      <c r="F29" s="97" t="e">
        <f t="shared" si="0"/>
        <v>#REF!</v>
      </c>
      <c r="G29" s="31" t="s">
        <v>165</v>
      </c>
      <c r="H29" s="135">
        <f>H28+8</f>
        <v>40770</v>
      </c>
      <c r="I29" s="135">
        <f>H29+1</f>
        <v>40771</v>
      </c>
      <c r="J29" s="135">
        <f>H29+7</f>
        <v>40777</v>
      </c>
      <c r="K29" s="135">
        <f>J29+7</f>
        <v>40784</v>
      </c>
      <c r="L29" s="135">
        <f>K29+4</f>
        <v>40788</v>
      </c>
      <c r="M29" s="135">
        <f>L29+2</f>
        <v>40790</v>
      </c>
    </row>
    <row r="30" spans="1:13" s="60" customFormat="1" ht="33.75" hidden="1" customHeight="1">
      <c r="A30" s="200" t="str">
        <f>A29</f>
        <v>SARA</v>
      </c>
      <c r="B30" s="96">
        <f t="shared" ref="B30:B59" si="6">B29+1</f>
        <v>54</v>
      </c>
      <c r="C30" s="97" t="e">
        <f>#REF!</f>
        <v>#REF!</v>
      </c>
      <c r="D30" s="45" t="s">
        <v>24</v>
      </c>
      <c r="E30" s="45"/>
      <c r="F30" s="97" t="e">
        <f t="shared" si="0"/>
        <v>#REF!</v>
      </c>
      <c r="G30" s="31" t="s">
        <v>166</v>
      </c>
      <c r="H30" s="135">
        <f>H29+2</f>
        <v>40772</v>
      </c>
      <c r="I30" s="135">
        <f>H30+3</f>
        <v>40775</v>
      </c>
      <c r="J30" s="134" t="s">
        <v>25</v>
      </c>
      <c r="K30" s="135">
        <f>I30+15</f>
        <v>40790</v>
      </c>
      <c r="L30" s="135">
        <f>K30+3</f>
        <v>40793</v>
      </c>
      <c r="M30" s="135">
        <f t="shared" si="2"/>
        <v>40795</v>
      </c>
    </row>
    <row r="31" spans="1:13" s="60" customFormat="1" ht="33.75" hidden="1" customHeight="1">
      <c r="A31" s="200" t="str">
        <f t="shared" ref="A31:A59" si="7">A30</f>
        <v>SARA</v>
      </c>
      <c r="B31" s="96">
        <f t="shared" si="6"/>
        <v>55</v>
      </c>
      <c r="C31" s="97" t="e">
        <f>#REF!</f>
        <v>#REF!</v>
      </c>
      <c r="D31" s="45" t="s">
        <v>24</v>
      </c>
      <c r="E31" s="45"/>
      <c r="F31" s="97" t="e">
        <f t="shared" si="0"/>
        <v>#REF!</v>
      </c>
      <c r="G31" s="31" t="s">
        <v>167</v>
      </c>
      <c r="H31" s="135">
        <f>H30+8</f>
        <v>40780</v>
      </c>
      <c r="I31" s="135">
        <f>H31-1</f>
        <v>40779</v>
      </c>
      <c r="J31" s="134" t="s">
        <v>25</v>
      </c>
      <c r="K31" s="135">
        <f>I31+14</f>
        <v>40793</v>
      </c>
      <c r="L31" s="135">
        <f>K31+2</f>
        <v>40795</v>
      </c>
      <c r="M31" s="135">
        <f t="shared" si="2"/>
        <v>40797</v>
      </c>
    </row>
    <row r="32" spans="1:13" s="60" customFormat="1" ht="33.75" hidden="1" customHeight="1">
      <c r="A32" s="200" t="str">
        <f t="shared" si="7"/>
        <v>SARA</v>
      </c>
      <c r="B32" s="96">
        <f t="shared" si="6"/>
        <v>56</v>
      </c>
      <c r="C32" s="97" t="e">
        <f>#REF!</f>
        <v>#REF!</v>
      </c>
      <c r="D32" s="45" t="s">
        <v>24</v>
      </c>
      <c r="E32" s="45"/>
      <c r="F32" s="97" t="e">
        <f t="shared" si="0"/>
        <v>#REF!</v>
      </c>
      <c r="G32" s="31" t="s">
        <v>168</v>
      </c>
      <c r="H32" s="135">
        <f>H31+9</f>
        <v>40789</v>
      </c>
      <c r="I32" s="135">
        <f>H32+2</f>
        <v>40791</v>
      </c>
      <c r="J32" s="135">
        <f>I32+6</f>
        <v>40797</v>
      </c>
      <c r="K32" s="135">
        <f>I32+12</f>
        <v>40803</v>
      </c>
      <c r="L32" s="135">
        <f>K32+3</f>
        <v>40806</v>
      </c>
      <c r="M32" s="135">
        <f t="shared" si="2"/>
        <v>40808</v>
      </c>
    </row>
    <row r="33" spans="1:13" s="60" customFormat="1" ht="33.75" hidden="1" customHeight="1">
      <c r="A33" s="200" t="str">
        <f t="shared" si="7"/>
        <v>SARA</v>
      </c>
      <c r="B33" s="96">
        <f t="shared" si="6"/>
        <v>57</v>
      </c>
      <c r="C33" s="97" t="e">
        <f>#REF!</f>
        <v>#REF!</v>
      </c>
      <c r="D33" s="45" t="s">
        <v>24</v>
      </c>
      <c r="E33" s="45"/>
      <c r="F33" s="97" t="e">
        <f t="shared" si="0"/>
        <v>#REF!</v>
      </c>
      <c r="G33" s="31" t="s">
        <v>169</v>
      </c>
      <c r="H33" s="135">
        <f>H32+12</f>
        <v>40801</v>
      </c>
      <c r="I33" s="135">
        <f>H33+1</f>
        <v>40802</v>
      </c>
      <c r="J33" s="134" t="s">
        <v>25</v>
      </c>
      <c r="K33" s="134" t="s">
        <v>25</v>
      </c>
      <c r="L33" s="135">
        <f>I33+9</f>
        <v>40811</v>
      </c>
      <c r="M33" s="135">
        <f>L33+3</f>
        <v>40814</v>
      </c>
    </row>
    <row r="34" spans="1:13" s="60" customFormat="1" ht="33.75" hidden="1" customHeight="1">
      <c r="A34" s="200" t="str">
        <f t="shared" si="7"/>
        <v>SARA</v>
      </c>
      <c r="B34" s="96">
        <f t="shared" si="6"/>
        <v>58</v>
      </c>
      <c r="C34" s="97" t="e">
        <f>#REF!</f>
        <v>#REF!</v>
      </c>
      <c r="D34" s="45" t="s">
        <v>24</v>
      </c>
      <c r="E34" s="45"/>
      <c r="F34" s="97" t="e">
        <f t="shared" si="0"/>
        <v>#REF!</v>
      </c>
      <c r="G34" s="31" t="s">
        <v>170</v>
      </c>
      <c r="H34" s="135">
        <f>H33-1</f>
        <v>40800</v>
      </c>
      <c r="I34" s="135">
        <f>H34+1</f>
        <v>40801</v>
      </c>
      <c r="J34" s="135">
        <f>I34+20</f>
        <v>40821</v>
      </c>
      <c r="K34" s="135">
        <f>I34+13</f>
        <v>40814</v>
      </c>
      <c r="L34" s="134" t="s">
        <v>25</v>
      </c>
      <c r="M34" s="134" t="s">
        <v>25</v>
      </c>
    </row>
    <row r="35" spans="1:13" s="60" customFormat="1" ht="33.75" hidden="1" customHeight="1">
      <c r="A35" s="200" t="str">
        <f t="shared" si="7"/>
        <v>SARA</v>
      </c>
      <c r="B35" s="96">
        <f t="shared" si="6"/>
        <v>59</v>
      </c>
      <c r="C35" s="97" t="e">
        <f>#REF!</f>
        <v>#REF!</v>
      </c>
      <c r="D35" s="45" t="s">
        <v>24</v>
      </c>
      <c r="E35" s="45"/>
      <c r="F35" s="97" t="e">
        <f t="shared" si="0"/>
        <v>#REF!</v>
      </c>
      <c r="G35" s="31" t="s">
        <v>171</v>
      </c>
      <c r="H35" s="135">
        <f>H34+8</f>
        <v>40808</v>
      </c>
      <c r="I35" s="135">
        <f>H35+1</f>
        <v>40809</v>
      </c>
      <c r="J35" s="134" t="s">
        <v>25</v>
      </c>
      <c r="K35" s="135">
        <f>I35+12</f>
        <v>40821</v>
      </c>
      <c r="L35" s="135">
        <f t="shared" si="3"/>
        <v>40823</v>
      </c>
      <c r="M35" s="135">
        <f t="shared" si="2"/>
        <v>40825</v>
      </c>
    </row>
    <row r="36" spans="1:13" s="60" customFormat="1" ht="33.75" hidden="1" customHeight="1">
      <c r="A36" s="200" t="str">
        <f t="shared" si="7"/>
        <v>SARA</v>
      </c>
      <c r="B36" s="96">
        <f t="shared" si="6"/>
        <v>60</v>
      </c>
      <c r="C36" s="97" t="e">
        <f>#REF!</f>
        <v>#REF!</v>
      </c>
      <c r="D36" s="45" t="s">
        <v>24</v>
      </c>
      <c r="E36" s="45"/>
      <c r="F36" s="97" t="e">
        <f t="shared" si="0"/>
        <v>#REF!</v>
      </c>
      <c r="G36" s="31" t="s">
        <v>172</v>
      </c>
      <c r="H36" s="135">
        <f>H35+17</f>
        <v>40825</v>
      </c>
      <c r="I36" s="135">
        <f>H36+1</f>
        <v>40826</v>
      </c>
      <c r="J36" s="134" t="s">
        <v>25</v>
      </c>
      <c r="K36" s="134" t="s">
        <v>25</v>
      </c>
      <c r="L36" s="135">
        <f>I36+10</f>
        <v>40836</v>
      </c>
      <c r="M36" s="135">
        <f>L36+2</f>
        <v>40838</v>
      </c>
    </row>
    <row r="37" spans="1:13" s="60" customFormat="1" ht="33.75" hidden="1" customHeight="1">
      <c r="A37" s="200" t="str">
        <f t="shared" si="7"/>
        <v>SARA</v>
      </c>
      <c r="B37" s="96">
        <f t="shared" si="6"/>
        <v>61</v>
      </c>
      <c r="C37" s="97" t="e">
        <f>#REF!</f>
        <v>#REF!</v>
      </c>
      <c r="D37" s="45" t="s">
        <v>24</v>
      </c>
      <c r="E37" s="45"/>
      <c r="F37" s="97" t="e">
        <f t="shared" si="0"/>
        <v>#REF!</v>
      </c>
      <c r="G37" s="31" t="s">
        <v>173</v>
      </c>
      <c r="H37" s="135">
        <f>H36 +2</f>
        <v>40827</v>
      </c>
      <c r="I37" s="135">
        <f>H37+3</f>
        <v>40830</v>
      </c>
      <c r="J37" s="134" t="s">
        <v>25</v>
      </c>
      <c r="K37" s="135">
        <f>I37+12</f>
        <v>40842</v>
      </c>
      <c r="L37" s="135">
        <f>K37+2</f>
        <v>40844</v>
      </c>
      <c r="M37" s="135">
        <f>L37+2</f>
        <v>40846</v>
      </c>
    </row>
    <row r="38" spans="1:13" s="60" customFormat="1" ht="33.75" hidden="1" customHeight="1">
      <c r="A38" s="200" t="str">
        <f t="shared" si="7"/>
        <v>SARA</v>
      </c>
      <c r="B38" s="96">
        <f t="shared" si="6"/>
        <v>62</v>
      </c>
      <c r="C38" s="97" t="e">
        <f>#REF!</f>
        <v>#REF!</v>
      </c>
      <c r="D38" s="45" t="s">
        <v>24</v>
      </c>
      <c r="E38" s="45"/>
      <c r="F38" s="97" t="e">
        <f t="shared" si="0"/>
        <v>#REF!</v>
      </c>
      <c r="G38" s="562" t="s">
        <v>174</v>
      </c>
      <c r="H38" s="558">
        <f>H37+7</f>
        <v>40834</v>
      </c>
      <c r="I38" s="558">
        <f t="shared" ref="I38:I50" si="8">H38+2</f>
        <v>40836</v>
      </c>
      <c r="J38" s="134" t="s">
        <v>25</v>
      </c>
      <c r="K38" s="558">
        <f>I38+13</f>
        <v>40849</v>
      </c>
      <c r="L38" s="558">
        <f>K38+2</f>
        <v>40851</v>
      </c>
      <c r="M38" s="558">
        <f>L38+2</f>
        <v>40853</v>
      </c>
    </row>
    <row r="39" spans="1:13" s="60" customFormat="1" ht="33.75" hidden="1" customHeight="1">
      <c r="A39" s="200" t="str">
        <f t="shared" si="7"/>
        <v>SARA</v>
      </c>
      <c r="B39" s="96">
        <f t="shared" si="6"/>
        <v>63</v>
      </c>
      <c r="C39" s="97" t="e">
        <f>#REF!</f>
        <v>#REF!</v>
      </c>
      <c r="D39" s="45" t="s">
        <v>24</v>
      </c>
      <c r="E39" s="45"/>
      <c r="F39" s="97" t="e">
        <f t="shared" si="0"/>
        <v>#REF!</v>
      </c>
      <c r="G39" s="563"/>
      <c r="H39" s="559"/>
      <c r="I39" s="559"/>
      <c r="J39" s="134" t="s">
        <v>25</v>
      </c>
      <c r="K39" s="559"/>
      <c r="L39" s="559"/>
      <c r="M39" s="559"/>
    </row>
    <row r="40" spans="1:13" s="60" customFormat="1" ht="33.75" hidden="1" customHeight="1">
      <c r="A40" s="200" t="str">
        <f t="shared" si="7"/>
        <v>SARA</v>
      </c>
      <c r="B40" s="96">
        <f t="shared" si="6"/>
        <v>64</v>
      </c>
      <c r="C40" s="97" t="e">
        <f>#REF!</f>
        <v>#REF!</v>
      </c>
      <c r="D40" s="45" t="s">
        <v>24</v>
      </c>
      <c r="E40" s="45"/>
      <c r="F40" s="97" t="e">
        <f t="shared" si="0"/>
        <v>#REF!</v>
      </c>
      <c r="G40" s="31" t="s">
        <v>175</v>
      </c>
      <c r="H40" s="135">
        <f>H38+8</f>
        <v>40842</v>
      </c>
      <c r="I40" s="135">
        <f t="shared" si="8"/>
        <v>40844</v>
      </c>
      <c r="J40" s="134" t="s">
        <v>25</v>
      </c>
      <c r="K40" s="135">
        <f>I40+12</f>
        <v>40856</v>
      </c>
      <c r="L40" s="135">
        <f>K40+2</f>
        <v>40858</v>
      </c>
      <c r="M40" s="135">
        <f t="shared" si="2"/>
        <v>40860</v>
      </c>
    </row>
    <row r="41" spans="1:13" s="60" customFormat="1" ht="33.75" hidden="1" customHeight="1">
      <c r="A41" s="200" t="str">
        <f t="shared" si="7"/>
        <v>SARA</v>
      </c>
      <c r="B41" s="96">
        <f t="shared" si="6"/>
        <v>65</v>
      </c>
      <c r="C41" s="97" t="e">
        <f>#REF!</f>
        <v>#REF!</v>
      </c>
      <c r="D41" s="45" t="s">
        <v>24</v>
      </c>
      <c r="E41" s="45"/>
      <c r="F41" s="97" t="e">
        <f t="shared" si="0"/>
        <v>#REF!</v>
      </c>
      <c r="G41" s="31" t="s">
        <v>176</v>
      </c>
      <c r="H41" s="135">
        <f>H40+9</f>
        <v>40851</v>
      </c>
      <c r="I41" s="135">
        <f>H41+1</f>
        <v>40852</v>
      </c>
      <c r="J41" s="134" t="s">
        <v>25</v>
      </c>
      <c r="K41" s="135">
        <f>I41+11</f>
        <v>40863</v>
      </c>
      <c r="L41" s="135">
        <f t="shared" si="3"/>
        <v>40865</v>
      </c>
      <c r="M41" s="135">
        <f t="shared" si="2"/>
        <v>40867</v>
      </c>
    </row>
    <row r="42" spans="1:13" s="60" customFormat="1" ht="33.75" hidden="1" customHeight="1">
      <c r="A42" s="200" t="str">
        <f t="shared" si="7"/>
        <v>SARA</v>
      </c>
      <c r="B42" s="96">
        <f t="shared" si="6"/>
        <v>66</v>
      </c>
      <c r="C42" s="97" t="e">
        <f>#REF!</f>
        <v>#REF!</v>
      </c>
      <c r="D42" s="45" t="s">
        <v>24</v>
      </c>
      <c r="E42" s="45"/>
      <c r="F42" s="97" t="e">
        <f t="shared" si="0"/>
        <v>#REF!</v>
      </c>
      <c r="G42" s="31" t="s">
        <v>177</v>
      </c>
      <c r="H42" s="135">
        <f>H41+5</f>
        <v>40856</v>
      </c>
      <c r="I42" s="135">
        <f>H42+2</f>
        <v>40858</v>
      </c>
      <c r="J42" s="134" t="s">
        <v>25</v>
      </c>
      <c r="K42" s="135">
        <f>I42+11</f>
        <v>40869</v>
      </c>
      <c r="L42" s="135">
        <f>K42+3</f>
        <v>40872</v>
      </c>
      <c r="M42" s="135">
        <f>L42+2</f>
        <v>40874</v>
      </c>
    </row>
    <row r="43" spans="1:13" s="60" customFormat="1" ht="33.75" hidden="1" customHeight="1">
      <c r="A43" s="200" t="str">
        <f t="shared" si="7"/>
        <v>SARA</v>
      </c>
      <c r="B43" s="96">
        <f t="shared" si="6"/>
        <v>67</v>
      </c>
      <c r="C43" s="97" t="e">
        <f>#REF!</f>
        <v>#REF!</v>
      </c>
      <c r="D43" s="45" t="s">
        <v>24</v>
      </c>
      <c r="E43" s="45"/>
      <c r="F43" s="97" t="e">
        <f t="shared" si="0"/>
        <v>#REF!</v>
      </c>
      <c r="G43" s="31" t="s">
        <v>178</v>
      </c>
      <c r="H43" s="135">
        <f>H42+8</f>
        <v>40864</v>
      </c>
      <c r="I43" s="135">
        <f t="shared" si="8"/>
        <v>40866</v>
      </c>
      <c r="J43" s="134" t="s">
        <v>25</v>
      </c>
      <c r="K43" s="135">
        <f>I43+11</f>
        <v>40877</v>
      </c>
      <c r="L43" s="135">
        <f t="shared" si="3"/>
        <v>40879</v>
      </c>
      <c r="M43" s="135">
        <f t="shared" si="2"/>
        <v>40881</v>
      </c>
    </row>
    <row r="44" spans="1:13" s="60" customFormat="1" ht="33.75" hidden="1" customHeight="1">
      <c r="A44" s="200" t="str">
        <f t="shared" si="7"/>
        <v>SARA</v>
      </c>
      <c r="B44" s="96">
        <f t="shared" si="6"/>
        <v>68</v>
      </c>
      <c r="C44" s="97" t="e">
        <f>#REF!</f>
        <v>#REF!</v>
      </c>
      <c r="D44" s="45" t="s">
        <v>24</v>
      </c>
      <c r="E44" s="45"/>
      <c r="F44" s="97" t="e">
        <f t="shared" si="0"/>
        <v>#REF!</v>
      </c>
      <c r="G44" s="31" t="s">
        <v>179</v>
      </c>
      <c r="H44" s="135">
        <f>H43+9</f>
        <v>40873</v>
      </c>
      <c r="I44" s="135">
        <f t="shared" si="8"/>
        <v>40875</v>
      </c>
      <c r="J44" s="134" t="s">
        <v>25</v>
      </c>
      <c r="K44" s="135">
        <f t="shared" ref="K44:K49" si="9">I44+12</f>
        <v>40887</v>
      </c>
      <c r="L44" s="135">
        <f t="shared" si="3"/>
        <v>40889</v>
      </c>
      <c r="M44" s="135">
        <f t="shared" si="2"/>
        <v>40891</v>
      </c>
    </row>
    <row r="45" spans="1:13" s="60" customFormat="1" ht="33.75" hidden="1" customHeight="1">
      <c r="A45" s="200" t="str">
        <f t="shared" si="7"/>
        <v>SARA</v>
      </c>
      <c r="B45" s="96">
        <f t="shared" si="6"/>
        <v>69</v>
      </c>
      <c r="C45" s="97" t="e">
        <f>#REF!</f>
        <v>#REF!</v>
      </c>
      <c r="D45" s="45" t="s">
        <v>24</v>
      </c>
      <c r="E45" s="45"/>
      <c r="F45" s="97" t="e">
        <f t="shared" si="0"/>
        <v>#REF!</v>
      </c>
      <c r="G45" s="31" t="s">
        <v>180</v>
      </c>
      <c r="H45" s="135">
        <f>H44+5</f>
        <v>40878</v>
      </c>
      <c r="I45" s="135">
        <f>H45+1</f>
        <v>40879</v>
      </c>
      <c r="J45" s="134" t="s">
        <v>25</v>
      </c>
      <c r="K45" s="135">
        <f t="shared" si="9"/>
        <v>40891</v>
      </c>
      <c r="L45" s="135">
        <f t="shared" si="3"/>
        <v>40893</v>
      </c>
      <c r="M45" s="135">
        <f t="shared" si="2"/>
        <v>40895</v>
      </c>
    </row>
    <row r="46" spans="1:13" s="60" customFormat="1" ht="33" hidden="1" customHeight="1">
      <c r="A46" s="200" t="str">
        <f t="shared" si="7"/>
        <v>SARA</v>
      </c>
      <c r="B46" s="96">
        <f t="shared" si="6"/>
        <v>70</v>
      </c>
      <c r="C46" s="97" t="e">
        <f>#REF!</f>
        <v>#REF!</v>
      </c>
      <c r="D46" s="45" t="s">
        <v>24</v>
      </c>
      <c r="E46" s="45"/>
      <c r="F46" s="97" t="e">
        <f t="shared" si="0"/>
        <v>#REF!</v>
      </c>
      <c r="G46" s="31" t="s">
        <v>181</v>
      </c>
      <c r="H46" s="135">
        <f>H45+9</f>
        <v>40887</v>
      </c>
      <c r="I46" s="135">
        <f t="shared" si="8"/>
        <v>40889</v>
      </c>
      <c r="J46" s="134" t="s">
        <v>25</v>
      </c>
      <c r="K46" s="135">
        <f t="shared" si="9"/>
        <v>40901</v>
      </c>
      <c r="L46" s="135">
        <f t="shared" si="3"/>
        <v>40903</v>
      </c>
      <c r="M46" s="135">
        <f t="shared" si="2"/>
        <v>40905</v>
      </c>
    </row>
    <row r="47" spans="1:13" s="60" customFormat="1" ht="32.25" hidden="1" customHeight="1">
      <c r="A47" s="201" t="str">
        <f t="shared" si="7"/>
        <v>SARA</v>
      </c>
      <c r="B47" s="202">
        <f t="shared" si="6"/>
        <v>71</v>
      </c>
      <c r="C47" s="203" t="e">
        <f>#REF!</f>
        <v>#REF!</v>
      </c>
      <c r="D47" s="204" t="s">
        <v>24</v>
      </c>
      <c r="E47" s="204"/>
      <c r="F47" s="203" t="e">
        <f t="shared" si="0"/>
        <v>#REF!</v>
      </c>
      <c r="G47" s="156" t="s">
        <v>25</v>
      </c>
      <c r="H47" s="140">
        <f>H46+7</f>
        <v>40894</v>
      </c>
      <c r="I47" s="140">
        <f t="shared" si="8"/>
        <v>40896</v>
      </c>
      <c r="J47" s="205" t="s">
        <v>25</v>
      </c>
      <c r="K47" s="140">
        <f t="shared" si="9"/>
        <v>40908</v>
      </c>
      <c r="L47" s="140">
        <f t="shared" si="3"/>
        <v>40910</v>
      </c>
      <c r="M47" s="140">
        <f t="shared" si="2"/>
        <v>40912</v>
      </c>
    </row>
    <row r="48" spans="1:13" s="60" customFormat="1" ht="34.5" hidden="1" customHeight="1">
      <c r="A48" s="200" t="str">
        <f t="shared" si="7"/>
        <v>SARA</v>
      </c>
      <c r="B48" s="96">
        <f t="shared" si="6"/>
        <v>72</v>
      </c>
      <c r="C48" s="97" t="e">
        <f>#REF!</f>
        <v>#REF!</v>
      </c>
      <c r="D48" s="45" t="s">
        <v>24</v>
      </c>
      <c r="E48" s="45"/>
      <c r="F48" s="97" t="e">
        <f t="shared" si="0"/>
        <v>#REF!</v>
      </c>
      <c r="G48" s="31" t="s">
        <v>182</v>
      </c>
      <c r="H48" s="135">
        <f>H47+3</f>
        <v>40897</v>
      </c>
      <c r="I48" s="135">
        <f t="shared" si="8"/>
        <v>40899</v>
      </c>
      <c r="J48" s="134" t="s">
        <v>25</v>
      </c>
      <c r="K48" s="135">
        <f>I48+13</f>
        <v>40912</v>
      </c>
      <c r="L48" s="135">
        <f t="shared" si="3"/>
        <v>40914</v>
      </c>
      <c r="M48" s="135">
        <f t="shared" si="2"/>
        <v>40916</v>
      </c>
    </row>
    <row r="49" spans="1:13" s="60" customFormat="1" ht="33.75" hidden="1" customHeight="1">
      <c r="A49" s="200" t="str">
        <f t="shared" si="7"/>
        <v>SARA</v>
      </c>
      <c r="B49" s="96">
        <f t="shared" si="6"/>
        <v>73</v>
      </c>
      <c r="C49" s="97" t="e">
        <f>#REF!</f>
        <v>#REF!</v>
      </c>
      <c r="D49" s="45" t="s">
        <v>24</v>
      </c>
      <c r="E49" s="45"/>
      <c r="F49" s="97" t="e">
        <f t="shared" si="0"/>
        <v>#REF!</v>
      </c>
      <c r="G49" s="31" t="s">
        <v>183</v>
      </c>
      <c r="H49" s="135">
        <f>H48+8</f>
        <v>40905</v>
      </c>
      <c r="I49" s="135">
        <f t="shared" si="8"/>
        <v>40907</v>
      </c>
      <c r="J49" s="134" t="s">
        <v>25</v>
      </c>
      <c r="K49" s="135">
        <f t="shared" si="9"/>
        <v>40919</v>
      </c>
      <c r="L49" s="135">
        <f t="shared" si="3"/>
        <v>40921</v>
      </c>
      <c r="M49" s="135">
        <f t="shared" si="2"/>
        <v>40923</v>
      </c>
    </row>
    <row r="50" spans="1:13" s="60" customFormat="1" ht="33.75" hidden="1" customHeight="1">
      <c r="A50" s="200" t="str">
        <f t="shared" si="7"/>
        <v>SARA</v>
      </c>
      <c r="B50" s="96">
        <f t="shared" si="6"/>
        <v>74</v>
      </c>
      <c r="C50" s="97" t="e">
        <f>#REF!</f>
        <v>#REF!</v>
      </c>
      <c r="D50" s="45" t="s">
        <v>24</v>
      </c>
      <c r="E50" s="45"/>
      <c r="F50" s="97" t="e">
        <f t="shared" si="0"/>
        <v>#REF!</v>
      </c>
      <c r="G50" s="31" t="s">
        <v>184</v>
      </c>
      <c r="H50" s="135">
        <f>H49+8</f>
        <v>40913</v>
      </c>
      <c r="I50" s="135">
        <f t="shared" si="8"/>
        <v>40915</v>
      </c>
      <c r="J50" s="134" t="s">
        <v>25</v>
      </c>
      <c r="K50" s="135">
        <f>I50+11</f>
        <v>40926</v>
      </c>
      <c r="L50" s="135">
        <f t="shared" si="3"/>
        <v>40928</v>
      </c>
      <c r="M50" s="135">
        <f t="shared" si="2"/>
        <v>40930</v>
      </c>
    </row>
    <row r="51" spans="1:13" s="60" customFormat="1" ht="33.75" hidden="1" customHeight="1">
      <c r="A51" s="200" t="str">
        <f t="shared" si="7"/>
        <v>SARA</v>
      </c>
      <c r="B51" s="96">
        <f t="shared" si="6"/>
        <v>75</v>
      </c>
      <c r="C51" s="97" t="e">
        <f>#REF!</f>
        <v>#REF!</v>
      </c>
      <c r="D51" s="45" t="s">
        <v>24</v>
      </c>
      <c r="E51" s="45"/>
      <c r="F51" s="97" t="e">
        <f t="shared" si="0"/>
        <v>#REF!</v>
      </c>
      <c r="G51" s="31" t="s">
        <v>185</v>
      </c>
      <c r="H51" s="135">
        <f>H50+7</f>
        <v>40920</v>
      </c>
      <c r="I51" s="135">
        <f>H51+1</f>
        <v>40921</v>
      </c>
      <c r="J51" s="134" t="s">
        <v>25</v>
      </c>
      <c r="K51" s="135">
        <f>I51+12</f>
        <v>40933</v>
      </c>
      <c r="L51" s="135">
        <f t="shared" si="3"/>
        <v>40935</v>
      </c>
      <c r="M51" s="135">
        <f>L51+3</f>
        <v>40938</v>
      </c>
    </row>
    <row r="52" spans="1:13" s="60" customFormat="1" ht="33.75" hidden="1" customHeight="1">
      <c r="A52" s="200" t="str">
        <f t="shared" si="7"/>
        <v>SARA</v>
      </c>
      <c r="B52" s="96">
        <f t="shared" si="6"/>
        <v>76</v>
      </c>
      <c r="C52" s="97" t="e">
        <f>#REF!</f>
        <v>#REF!</v>
      </c>
      <c r="D52" s="45" t="s">
        <v>24</v>
      </c>
      <c r="E52" s="45"/>
      <c r="F52" s="97" t="e">
        <f t="shared" si="0"/>
        <v>#REF!</v>
      </c>
      <c r="G52" s="31" t="s">
        <v>186</v>
      </c>
      <c r="H52" s="135">
        <f>H51+8</f>
        <v>40928</v>
      </c>
      <c r="I52" s="135">
        <f>H52+1</f>
        <v>40929</v>
      </c>
      <c r="J52" s="134" t="s">
        <v>25</v>
      </c>
      <c r="K52" s="135">
        <f>I52+12</f>
        <v>40941</v>
      </c>
      <c r="L52" s="135">
        <f>K52+2</f>
        <v>40943</v>
      </c>
      <c r="M52" s="135">
        <f t="shared" si="2"/>
        <v>40945</v>
      </c>
    </row>
    <row r="53" spans="1:13" s="60" customFormat="1" ht="33.75" hidden="1" customHeight="1">
      <c r="A53" s="200" t="str">
        <f t="shared" si="7"/>
        <v>SARA</v>
      </c>
      <c r="B53" s="96">
        <f t="shared" si="6"/>
        <v>77</v>
      </c>
      <c r="C53" s="97" t="e">
        <f>#REF!</f>
        <v>#REF!</v>
      </c>
      <c r="D53" s="45" t="s">
        <v>24</v>
      </c>
      <c r="E53" s="45"/>
      <c r="F53" s="97" t="e">
        <f t="shared" si="0"/>
        <v>#REF!</v>
      </c>
      <c r="G53" s="31" t="s">
        <v>187</v>
      </c>
      <c r="H53" s="135">
        <f>H52+6</f>
        <v>40934</v>
      </c>
      <c r="I53" s="135">
        <f>H53+1</f>
        <v>40935</v>
      </c>
      <c r="J53" s="134" t="s">
        <v>25</v>
      </c>
      <c r="K53" s="135">
        <f>I53+12</f>
        <v>40947</v>
      </c>
      <c r="L53" s="135">
        <f>K53+2</f>
        <v>40949</v>
      </c>
      <c r="M53" s="135">
        <f t="shared" si="2"/>
        <v>40951</v>
      </c>
    </row>
    <row r="54" spans="1:13" s="60" customFormat="1" ht="33.75" hidden="1" customHeight="1">
      <c r="A54" s="200" t="str">
        <f t="shared" si="7"/>
        <v>SARA</v>
      </c>
      <c r="B54" s="96">
        <f t="shared" si="6"/>
        <v>78</v>
      </c>
      <c r="C54" s="97" t="e">
        <f>#REF!</f>
        <v>#REF!</v>
      </c>
      <c r="D54" s="45" t="s">
        <v>24</v>
      </c>
      <c r="E54" s="45"/>
      <c r="F54" s="97" t="e">
        <f t="shared" si="0"/>
        <v>#REF!</v>
      </c>
      <c r="G54" s="31" t="s">
        <v>188</v>
      </c>
      <c r="H54" s="135">
        <f>H53+8</f>
        <v>40942</v>
      </c>
      <c r="I54" s="135">
        <f t="shared" ref="I54:I61" si="10">H54+2</f>
        <v>40944</v>
      </c>
      <c r="J54" s="134" t="s">
        <v>25</v>
      </c>
      <c r="K54" s="135">
        <f>I54+11</f>
        <v>40955</v>
      </c>
      <c r="L54" s="135">
        <f>K54+3</f>
        <v>40958</v>
      </c>
      <c r="M54" s="135">
        <f t="shared" si="2"/>
        <v>40960</v>
      </c>
    </row>
    <row r="55" spans="1:13" s="60" customFormat="1" ht="33.75" hidden="1" customHeight="1">
      <c r="A55" s="206" t="str">
        <f t="shared" si="7"/>
        <v>SARA</v>
      </c>
      <c r="B55" s="107">
        <f t="shared" si="6"/>
        <v>79</v>
      </c>
      <c r="C55" s="108" t="e">
        <f>#REF!</f>
        <v>#REF!</v>
      </c>
      <c r="D55" s="157" t="s">
        <v>24</v>
      </c>
      <c r="E55" s="157"/>
      <c r="F55" s="108" t="e">
        <f t="shared" si="0"/>
        <v>#REF!</v>
      </c>
      <c r="G55" s="31" t="s">
        <v>189</v>
      </c>
      <c r="H55" s="135">
        <f>H54+6</f>
        <v>40948</v>
      </c>
      <c r="I55" s="135">
        <f>H55+1</f>
        <v>40949</v>
      </c>
      <c r="J55" s="134" t="s">
        <v>25</v>
      </c>
      <c r="K55" s="135">
        <f t="shared" ref="K55:K58" si="11">I55+12</f>
        <v>40961</v>
      </c>
      <c r="L55" s="135">
        <f t="shared" ref="L55:L60" si="12">K55+2</f>
        <v>40963</v>
      </c>
      <c r="M55" s="135">
        <f t="shared" si="2"/>
        <v>40965</v>
      </c>
    </row>
    <row r="56" spans="1:13" s="60" customFormat="1" ht="33.75" hidden="1" customHeight="1">
      <c r="A56" s="200" t="str">
        <f t="shared" si="7"/>
        <v>SARA</v>
      </c>
      <c r="B56" s="96">
        <f t="shared" si="6"/>
        <v>80</v>
      </c>
      <c r="C56" s="97">
        <v>40948</v>
      </c>
      <c r="D56" s="45" t="s">
        <v>24</v>
      </c>
      <c r="E56" s="45"/>
      <c r="F56" s="97">
        <f t="shared" si="0"/>
        <v>40951</v>
      </c>
      <c r="G56" s="31" t="s">
        <v>190</v>
      </c>
      <c r="H56" s="135">
        <f>H55+8</f>
        <v>40956</v>
      </c>
      <c r="I56" s="135">
        <f>H56+1</f>
        <v>40957</v>
      </c>
      <c r="J56" s="134" t="s">
        <v>25</v>
      </c>
      <c r="K56" s="135">
        <f t="shared" si="11"/>
        <v>40969</v>
      </c>
      <c r="L56" s="135">
        <f t="shared" si="12"/>
        <v>40971</v>
      </c>
      <c r="M56" s="135">
        <f t="shared" si="2"/>
        <v>40973</v>
      </c>
    </row>
    <row r="57" spans="1:13" s="60" customFormat="1" ht="33.75" hidden="1" customHeight="1">
      <c r="A57" s="200" t="str">
        <f t="shared" si="7"/>
        <v>SARA</v>
      </c>
      <c r="B57" s="96">
        <f t="shared" si="6"/>
        <v>81</v>
      </c>
      <c r="C57" s="97">
        <f>C56+7</f>
        <v>40955</v>
      </c>
      <c r="D57" s="45" t="s">
        <v>24</v>
      </c>
      <c r="E57" s="45"/>
      <c r="F57" s="97">
        <f t="shared" si="0"/>
        <v>40958</v>
      </c>
      <c r="G57" s="31" t="s">
        <v>191</v>
      </c>
      <c r="H57" s="135">
        <f>H56+5</f>
        <v>40961</v>
      </c>
      <c r="I57" s="135">
        <f t="shared" si="10"/>
        <v>40963</v>
      </c>
      <c r="J57" s="134" t="s">
        <v>25</v>
      </c>
      <c r="K57" s="135">
        <f t="shared" si="11"/>
        <v>40975</v>
      </c>
      <c r="L57" s="135">
        <f t="shared" si="12"/>
        <v>40977</v>
      </c>
      <c r="M57" s="135">
        <f t="shared" si="2"/>
        <v>40979</v>
      </c>
    </row>
    <row r="58" spans="1:13" s="60" customFormat="1" ht="33.75" hidden="1" customHeight="1">
      <c r="A58" s="200" t="str">
        <f t="shared" si="7"/>
        <v>SARA</v>
      </c>
      <c r="B58" s="96">
        <f t="shared" si="6"/>
        <v>82</v>
      </c>
      <c r="C58" s="97">
        <f t="shared" ref="C58:C63" si="13">C57+7</f>
        <v>40962</v>
      </c>
      <c r="D58" s="45" t="s">
        <v>24</v>
      </c>
      <c r="E58" s="45"/>
      <c r="F58" s="97">
        <f t="shared" ref="F58:F62" si="14">C58+3</f>
        <v>40965</v>
      </c>
      <c r="G58" s="31" t="s">
        <v>192</v>
      </c>
      <c r="H58" s="135">
        <f>H57+7</f>
        <v>40968</v>
      </c>
      <c r="I58" s="135">
        <f t="shared" si="10"/>
        <v>40970</v>
      </c>
      <c r="J58" s="134" t="s">
        <v>25</v>
      </c>
      <c r="K58" s="135">
        <f t="shared" si="11"/>
        <v>40982</v>
      </c>
      <c r="L58" s="135">
        <f t="shared" si="12"/>
        <v>40984</v>
      </c>
      <c r="M58" s="135">
        <f t="shared" si="2"/>
        <v>40986</v>
      </c>
    </row>
    <row r="59" spans="1:13" s="60" customFormat="1" ht="33.75" hidden="1" customHeight="1">
      <c r="A59" s="200" t="str">
        <f t="shared" si="7"/>
        <v>SARA</v>
      </c>
      <c r="B59" s="96">
        <f t="shared" si="6"/>
        <v>83</v>
      </c>
      <c r="C59" s="97">
        <f t="shared" si="13"/>
        <v>40969</v>
      </c>
      <c r="D59" s="45" t="s">
        <v>24</v>
      </c>
      <c r="E59" s="45"/>
      <c r="F59" s="97">
        <f t="shared" si="14"/>
        <v>40972</v>
      </c>
      <c r="G59" s="31" t="s">
        <v>193</v>
      </c>
      <c r="H59" s="135">
        <f>H58+8</f>
        <v>40976</v>
      </c>
      <c r="I59" s="135">
        <f>H59+1</f>
        <v>40977</v>
      </c>
      <c r="J59" s="134" t="s">
        <v>25</v>
      </c>
      <c r="K59" s="135">
        <f>I59+11</f>
        <v>40988</v>
      </c>
      <c r="L59" s="135">
        <f>K59+3</f>
        <v>40991</v>
      </c>
      <c r="M59" s="135">
        <f>L59+3</f>
        <v>40994</v>
      </c>
    </row>
    <row r="60" spans="1:13" s="60" customFormat="1" ht="33.75" hidden="1" customHeight="1">
      <c r="A60" s="200" t="str">
        <f>A59</f>
        <v>SARA</v>
      </c>
      <c r="B60" s="96">
        <f>B59+1</f>
        <v>84</v>
      </c>
      <c r="C60" s="97">
        <f t="shared" si="13"/>
        <v>40976</v>
      </c>
      <c r="D60" s="45" t="s">
        <v>24</v>
      </c>
      <c r="E60" s="45"/>
      <c r="F60" s="97">
        <f t="shared" si="14"/>
        <v>40979</v>
      </c>
      <c r="G60" s="31" t="s">
        <v>194</v>
      </c>
      <c r="H60" s="135">
        <f>H59+9</f>
        <v>40985</v>
      </c>
      <c r="I60" s="135">
        <f t="shared" si="10"/>
        <v>40987</v>
      </c>
      <c r="J60" s="134" t="s">
        <v>25</v>
      </c>
      <c r="K60" s="135">
        <f>I60+11</f>
        <v>40998</v>
      </c>
      <c r="L60" s="135">
        <f t="shared" si="12"/>
        <v>41000</v>
      </c>
      <c r="M60" s="135">
        <f t="shared" si="2"/>
        <v>41002</v>
      </c>
    </row>
    <row r="61" spans="1:13" s="60" customFormat="1" ht="33.75" hidden="1" customHeight="1">
      <c r="A61" s="200" t="str">
        <f>A60</f>
        <v>SARA</v>
      </c>
      <c r="B61" s="96">
        <f>B60+1</f>
        <v>85</v>
      </c>
      <c r="C61" s="97">
        <f t="shared" si="13"/>
        <v>40983</v>
      </c>
      <c r="D61" s="45" t="s">
        <v>24</v>
      </c>
      <c r="E61" s="45"/>
      <c r="F61" s="97">
        <f t="shared" si="14"/>
        <v>40986</v>
      </c>
      <c r="G61" s="31" t="s">
        <v>195</v>
      </c>
      <c r="H61" s="135">
        <f>H60+5</f>
        <v>40990</v>
      </c>
      <c r="I61" s="135">
        <f t="shared" si="10"/>
        <v>40992</v>
      </c>
      <c r="J61" s="134" t="s">
        <v>25</v>
      </c>
      <c r="K61" s="135">
        <f t="shared" ref="K61" si="15">I61+11</f>
        <v>41003</v>
      </c>
      <c r="L61" s="135">
        <f t="shared" ref="L61:L64" si="16">K61+2</f>
        <v>41005</v>
      </c>
      <c r="M61" s="135">
        <f t="shared" ref="M61:M63" si="17">L61+2</f>
        <v>41007</v>
      </c>
    </row>
    <row r="62" spans="1:13" s="60" customFormat="1" ht="33.75" hidden="1" customHeight="1">
      <c r="A62" s="410" t="str">
        <f>A61</f>
        <v>SARA</v>
      </c>
      <c r="B62" s="110">
        <f>B61+1</f>
        <v>86</v>
      </c>
      <c r="C62" s="111">
        <f t="shared" si="13"/>
        <v>40990</v>
      </c>
      <c r="D62" s="411" t="s">
        <v>24</v>
      </c>
      <c r="E62" s="412"/>
      <c r="F62" s="111">
        <f t="shared" si="14"/>
        <v>40993</v>
      </c>
      <c r="G62" s="186" t="s">
        <v>196</v>
      </c>
      <c r="H62" s="135">
        <f>H61+7</f>
        <v>40997</v>
      </c>
      <c r="I62" s="135">
        <f>H62+1</f>
        <v>40998</v>
      </c>
      <c r="J62" s="134" t="s">
        <v>25</v>
      </c>
      <c r="K62" s="135">
        <f>I62+11</f>
        <v>41009</v>
      </c>
      <c r="L62" s="135">
        <f>K62+3</f>
        <v>41012</v>
      </c>
      <c r="M62" s="135">
        <f t="shared" si="17"/>
        <v>41014</v>
      </c>
    </row>
    <row r="63" spans="1:13" s="60" customFormat="1" ht="33.75" hidden="1" customHeight="1">
      <c r="A63" s="410" t="str">
        <f t="shared" ref="A63" si="18">A62</f>
        <v>SARA</v>
      </c>
      <c r="B63" s="110">
        <f t="shared" ref="B63" si="19">B62+1</f>
        <v>87</v>
      </c>
      <c r="C63" s="111">
        <f t="shared" si="13"/>
        <v>40997</v>
      </c>
      <c r="D63" s="411" t="s">
        <v>24</v>
      </c>
      <c r="E63" s="412"/>
      <c r="F63" s="111">
        <f>C63+3</f>
        <v>41000</v>
      </c>
      <c r="G63" s="186" t="s">
        <v>362</v>
      </c>
      <c r="H63" s="135">
        <f>H62+7</f>
        <v>41004</v>
      </c>
      <c r="I63" s="135">
        <f t="shared" ref="I63" si="20">H63+2</f>
        <v>41006</v>
      </c>
      <c r="J63" s="134" t="s">
        <v>25</v>
      </c>
      <c r="K63" s="135">
        <f>I63+11</f>
        <v>41017</v>
      </c>
      <c r="L63" s="135">
        <f>K63+3</f>
        <v>41020</v>
      </c>
      <c r="M63" s="135">
        <f t="shared" si="17"/>
        <v>41022</v>
      </c>
    </row>
    <row r="64" spans="1:13" s="60" customFormat="1" ht="33.75" hidden="1" customHeight="1">
      <c r="A64" s="410" t="e">
        <f>'WA-WAF1'!#REF!</f>
        <v>#REF!</v>
      </c>
      <c r="B64" s="408" t="e">
        <f>'WA-WAF1'!#REF!</f>
        <v>#REF!</v>
      </c>
      <c r="C64" s="111" t="e">
        <f>'WA-WAF1'!#REF!</f>
        <v>#REF!</v>
      </c>
      <c r="D64" s="411" t="e">
        <f>'WA-WAF1'!#REF!</f>
        <v>#REF!</v>
      </c>
      <c r="E64" s="422" t="e">
        <f>C64+1</f>
        <v>#REF!</v>
      </c>
      <c r="F64" s="111" t="e">
        <f>C64+3</f>
        <v>#REF!</v>
      </c>
      <c r="G64" s="186" t="s">
        <v>363</v>
      </c>
      <c r="H64" s="135">
        <f>H63+8</f>
        <v>41012</v>
      </c>
      <c r="I64" s="135">
        <f>H64+2</f>
        <v>41014</v>
      </c>
      <c r="J64" s="134" t="s">
        <v>25</v>
      </c>
      <c r="K64" s="135">
        <f>I64+11</f>
        <v>41025</v>
      </c>
      <c r="L64" s="135">
        <f t="shared" si="16"/>
        <v>41027</v>
      </c>
      <c r="M64" s="135">
        <f>L64+3</f>
        <v>41030</v>
      </c>
    </row>
    <row r="65" spans="1:13" s="416" customFormat="1" ht="9" hidden="1" customHeight="1">
      <c r="A65" s="413"/>
      <c r="B65" s="420"/>
      <c r="C65" s="414"/>
      <c r="D65" s="415"/>
      <c r="E65" s="413"/>
      <c r="F65" s="415"/>
      <c r="G65" s="552" t="s">
        <v>364</v>
      </c>
      <c r="H65" s="555">
        <f>H64+6</f>
        <v>41018</v>
      </c>
      <c r="I65" s="555">
        <f>H65+1</f>
        <v>41019</v>
      </c>
      <c r="J65" s="415"/>
      <c r="K65" s="549">
        <f>H65+13</f>
        <v>41031</v>
      </c>
      <c r="L65" s="549">
        <f>H65+15</f>
        <v>41033</v>
      </c>
      <c r="M65" s="549">
        <f>H65+17</f>
        <v>41035</v>
      </c>
    </row>
    <row r="66" spans="1:13" s="425" customFormat="1" ht="19.5" hidden="1" customHeight="1">
      <c r="A66" s="385" t="str">
        <f>'WM-AMC1'!A20</f>
        <v>SIMA SAPPHIRE</v>
      </c>
      <c r="B66" s="445">
        <f>'WM-AMC1'!B20</f>
        <v>411</v>
      </c>
      <c r="C66" s="375">
        <f>'WM-AMC1'!C20</f>
        <v>41007</v>
      </c>
      <c r="D66" s="423"/>
      <c r="E66" s="430"/>
      <c r="F66" s="393">
        <f>C66+3</f>
        <v>41010</v>
      </c>
      <c r="G66" s="553"/>
      <c r="H66" s="556"/>
      <c r="I66" s="556"/>
      <c r="J66" s="409"/>
      <c r="K66" s="550"/>
      <c r="L66" s="550"/>
      <c r="M66" s="550"/>
    </row>
    <row r="67" spans="1:13" s="425" customFormat="1" ht="19.5" hidden="1" customHeight="1">
      <c r="A67" s="385" t="str">
        <f>'WM-AMC1'!A21</f>
        <v>PAC ANTLIA</v>
      </c>
      <c r="B67" s="446">
        <f>'WM-AMC1'!B21</f>
        <v>60</v>
      </c>
      <c r="C67" s="375">
        <f>'WM-AMC1'!C21</f>
        <v>41012</v>
      </c>
      <c r="D67" s="423"/>
      <c r="E67" s="424">
        <f>C67+1</f>
        <v>41013</v>
      </c>
      <c r="F67" s="393">
        <f>C67+3</f>
        <v>41015</v>
      </c>
      <c r="G67" s="553"/>
      <c r="H67" s="556"/>
      <c r="I67" s="556"/>
      <c r="J67" s="409"/>
      <c r="K67" s="550"/>
      <c r="L67" s="550"/>
      <c r="M67" s="550"/>
    </row>
    <row r="68" spans="1:13" s="416" customFormat="1" ht="10.5" hidden="1" customHeight="1">
      <c r="A68" s="417"/>
      <c r="B68" s="421"/>
      <c r="C68" s="418"/>
      <c r="D68" s="419"/>
      <c r="E68" s="417" t="s">
        <v>19</v>
      </c>
      <c r="F68" s="419"/>
      <c r="G68" s="554"/>
      <c r="H68" s="557"/>
      <c r="I68" s="557"/>
      <c r="J68" s="419"/>
      <c r="K68" s="551"/>
      <c r="L68" s="551"/>
      <c r="M68" s="551"/>
    </row>
    <row r="69" spans="1:13" s="416" customFormat="1" ht="9" hidden="1" customHeight="1">
      <c r="A69" s="413"/>
      <c r="B69" s="420"/>
      <c r="C69" s="414"/>
      <c r="D69" s="415"/>
      <c r="E69" s="413"/>
      <c r="F69" s="415"/>
      <c r="G69" s="552" t="s">
        <v>365</v>
      </c>
      <c r="H69" s="555">
        <f>H65+7</f>
        <v>41025</v>
      </c>
      <c r="I69" s="555">
        <f>H69+2</f>
        <v>41027</v>
      </c>
      <c r="J69" s="415"/>
      <c r="K69" s="549">
        <f>H69+13</f>
        <v>41038</v>
      </c>
      <c r="L69" s="549">
        <f>H69+15</f>
        <v>41040</v>
      </c>
      <c r="M69" s="549">
        <f>H69+18</f>
        <v>41043</v>
      </c>
    </row>
    <row r="70" spans="1:13" s="425" customFormat="1" ht="19.5" hidden="1" customHeight="1">
      <c r="A70" s="385" t="str">
        <f>'WM-AMC1'!A24</f>
        <v>SIMA SAPPHIRE</v>
      </c>
      <c r="B70" s="445">
        <f>'WM-AMC1'!B24</f>
        <v>412</v>
      </c>
      <c r="C70" s="375">
        <f>'WM-AMC1'!C24</f>
        <v>41014</v>
      </c>
      <c r="D70" s="423"/>
      <c r="E70" s="430"/>
      <c r="F70" s="393">
        <f>C70+3</f>
        <v>41017</v>
      </c>
      <c r="G70" s="553"/>
      <c r="H70" s="556"/>
      <c r="I70" s="556"/>
      <c r="J70" s="409"/>
      <c r="K70" s="550"/>
      <c r="L70" s="550"/>
      <c r="M70" s="550"/>
    </row>
    <row r="71" spans="1:13" s="425" customFormat="1" ht="19.5" hidden="1" customHeight="1">
      <c r="A71" s="385" t="str">
        <f>'WM-AMC1'!A25</f>
        <v>CAPE FRIO</v>
      </c>
      <c r="B71" s="447">
        <f>'WM-AMC1'!B25</f>
        <v>53</v>
      </c>
      <c r="C71" s="431">
        <f>'WM-AMC1'!C25</f>
        <v>41019</v>
      </c>
      <c r="D71" s="423"/>
      <c r="E71" s="424">
        <f>C71+1</f>
        <v>41020</v>
      </c>
      <c r="F71" s="393">
        <f>C71+3</f>
        <v>41022</v>
      </c>
      <c r="G71" s="553"/>
      <c r="H71" s="556"/>
      <c r="I71" s="556"/>
      <c r="J71" s="409"/>
      <c r="K71" s="550"/>
      <c r="L71" s="550"/>
      <c r="M71" s="550"/>
    </row>
    <row r="72" spans="1:13" s="416" customFormat="1" ht="10.5" hidden="1" customHeight="1">
      <c r="A72" s="417"/>
      <c r="B72" s="421"/>
      <c r="C72" s="418"/>
      <c r="D72" s="419"/>
      <c r="E72" s="417" t="s">
        <v>19</v>
      </c>
      <c r="F72" s="419"/>
      <c r="G72" s="554"/>
      <c r="H72" s="557"/>
      <c r="I72" s="557"/>
      <c r="J72" s="419"/>
      <c r="K72" s="551"/>
      <c r="L72" s="551"/>
      <c r="M72" s="551"/>
    </row>
    <row r="73" spans="1:13" s="416" customFormat="1" ht="9" hidden="1" customHeight="1">
      <c r="A73" s="413"/>
      <c r="B73" s="420"/>
      <c r="C73" s="414"/>
      <c r="D73" s="415"/>
      <c r="E73" s="413"/>
      <c r="F73" s="415"/>
      <c r="G73" s="552" t="s">
        <v>381</v>
      </c>
      <c r="H73" s="555">
        <f t="shared" ref="H73" si="21">H69+7</f>
        <v>41032</v>
      </c>
      <c r="I73" s="555">
        <f>H73+2</f>
        <v>41034</v>
      </c>
      <c r="J73" s="415"/>
      <c r="K73" s="549">
        <f>H73+13</f>
        <v>41045</v>
      </c>
      <c r="L73" s="549">
        <f>H73+15</f>
        <v>41047</v>
      </c>
      <c r="M73" s="549">
        <f>H73+17</f>
        <v>41049</v>
      </c>
    </row>
    <row r="74" spans="1:13" s="425" customFormat="1" ht="19.5" hidden="1" customHeight="1">
      <c r="A74" s="385" t="str">
        <f>'WM-AMC1'!A28</f>
        <v>SIMA SAPPHIRE</v>
      </c>
      <c r="B74" s="445">
        <f>'WM-AMC1'!B28</f>
        <v>413</v>
      </c>
      <c r="C74" s="375">
        <f>'WM-AMC1'!C28</f>
        <v>41021</v>
      </c>
      <c r="D74" s="423"/>
      <c r="E74" s="430"/>
      <c r="F74" s="393">
        <f>C74+3</f>
        <v>41024</v>
      </c>
      <c r="G74" s="553"/>
      <c r="H74" s="556"/>
      <c r="I74" s="556"/>
      <c r="J74" s="409"/>
      <c r="K74" s="550"/>
      <c r="L74" s="550"/>
      <c r="M74" s="550"/>
    </row>
    <row r="75" spans="1:13" s="425" customFormat="1" ht="19.5" hidden="1" customHeight="1">
      <c r="A75" s="385" t="str">
        <f>'WM-AMC1'!A29</f>
        <v>PAC ANTLIA</v>
      </c>
      <c r="B75" s="446">
        <f>'WM-AMC1'!B29</f>
        <v>61</v>
      </c>
      <c r="C75" s="375">
        <f>'WM-AMC1'!C29</f>
        <v>41026</v>
      </c>
      <c r="D75" s="423"/>
      <c r="E75" s="424">
        <f>C75+1</f>
        <v>41027</v>
      </c>
      <c r="F75" s="393">
        <f>C75+3</f>
        <v>41029</v>
      </c>
      <c r="G75" s="553"/>
      <c r="H75" s="556"/>
      <c r="I75" s="556"/>
      <c r="J75" s="409"/>
      <c r="K75" s="550"/>
      <c r="L75" s="550"/>
      <c r="M75" s="550"/>
    </row>
    <row r="76" spans="1:13" s="416" customFormat="1" ht="10.5" hidden="1" customHeight="1">
      <c r="A76" s="417"/>
      <c r="B76" s="421"/>
      <c r="C76" s="418"/>
      <c r="D76" s="419"/>
      <c r="E76" s="417" t="s">
        <v>19</v>
      </c>
      <c r="F76" s="419"/>
      <c r="G76" s="554"/>
      <c r="H76" s="557"/>
      <c r="I76" s="557"/>
      <c r="J76" s="419"/>
      <c r="K76" s="551"/>
      <c r="L76" s="551"/>
      <c r="M76" s="551"/>
    </row>
    <row r="77" spans="1:13" s="416" customFormat="1" ht="9" hidden="1" customHeight="1">
      <c r="A77" s="413"/>
      <c r="B77" s="420"/>
      <c r="C77" s="414"/>
      <c r="D77" s="415"/>
      <c r="E77" s="413"/>
      <c r="F77" s="415"/>
      <c r="G77" s="552" t="s">
        <v>382</v>
      </c>
      <c r="H77" s="555">
        <f>H73+6</f>
        <v>41038</v>
      </c>
      <c r="I77" s="555">
        <f>H77+2</f>
        <v>41040</v>
      </c>
      <c r="J77" s="415"/>
      <c r="K77" s="549">
        <f>H77+14</f>
        <v>41052</v>
      </c>
      <c r="L77" s="549">
        <f>H77+16</f>
        <v>41054</v>
      </c>
      <c r="M77" s="549">
        <f>H77+18</f>
        <v>41056</v>
      </c>
    </row>
    <row r="78" spans="1:13" s="425" customFormat="1" ht="19.5" hidden="1" customHeight="1">
      <c r="A78" s="385" t="str">
        <f>'WM-AMC1'!A32</f>
        <v>SIMA SAPPHIRE</v>
      </c>
      <c r="B78" s="445">
        <f>'WM-AMC1'!B32</f>
        <v>414</v>
      </c>
      <c r="C78" s="375">
        <f>'WM-AMC1'!C32</f>
        <v>41028</v>
      </c>
      <c r="D78" s="423"/>
      <c r="E78" s="430"/>
      <c r="F78" s="393">
        <f>C78+3</f>
        <v>41031</v>
      </c>
      <c r="G78" s="553"/>
      <c r="H78" s="556"/>
      <c r="I78" s="556"/>
      <c r="J78" s="409"/>
      <c r="K78" s="550"/>
      <c r="L78" s="550"/>
      <c r="M78" s="550"/>
    </row>
    <row r="79" spans="1:13" s="425" customFormat="1" ht="19.5" hidden="1" customHeight="1">
      <c r="A79" s="385" t="str">
        <f>'WM-AMC1'!A33</f>
        <v>CAPE FRIO</v>
      </c>
      <c r="B79" s="447">
        <f>'WM-AMC1'!B33</f>
        <v>54</v>
      </c>
      <c r="C79" s="431">
        <f>'WM-AMC1'!C33</f>
        <v>41033</v>
      </c>
      <c r="D79" s="423"/>
      <c r="E79" s="424">
        <f>C79+1</f>
        <v>41034</v>
      </c>
      <c r="F79" s="393">
        <f>C79+3</f>
        <v>41036</v>
      </c>
      <c r="G79" s="553"/>
      <c r="H79" s="556"/>
      <c r="I79" s="556"/>
      <c r="J79" s="409"/>
      <c r="K79" s="550"/>
      <c r="L79" s="550"/>
      <c r="M79" s="550"/>
    </row>
    <row r="80" spans="1:13" s="416" customFormat="1" ht="10.5" hidden="1" customHeight="1">
      <c r="A80" s="417"/>
      <c r="B80" s="421"/>
      <c r="C80" s="418"/>
      <c r="D80" s="419"/>
      <c r="E80" s="417" t="s">
        <v>19</v>
      </c>
      <c r="F80" s="419"/>
      <c r="G80" s="554"/>
      <c r="H80" s="557"/>
      <c r="I80" s="557"/>
      <c r="J80" s="419"/>
      <c r="K80" s="551"/>
      <c r="L80" s="551"/>
      <c r="M80" s="551"/>
    </row>
    <row r="81" spans="1:13" s="416" customFormat="1" ht="9" customHeight="1">
      <c r="A81" s="413"/>
      <c r="B81" s="420"/>
      <c r="C81" s="441"/>
      <c r="D81" s="415"/>
      <c r="E81" s="413"/>
      <c r="F81" s="415"/>
      <c r="G81" s="552" t="s">
        <v>415</v>
      </c>
      <c r="H81" s="555">
        <f>H77+8</f>
        <v>41046</v>
      </c>
      <c r="I81" s="555">
        <f>H81+1</f>
        <v>41047</v>
      </c>
      <c r="J81" s="415"/>
      <c r="K81" s="549">
        <f>H81+13</f>
        <v>41059</v>
      </c>
      <c r="L81" s="549">
        <f>H81+15</f>
        <v>41061</v>
      </c>
      <c r="M81" s="549">
        <f>H81+17</f>
        <v>41063</v>
      </c>
    </row>
    <row r="82" spans="1:13" s="425" customFormat="1" ht="19.5" customHeight="1">
      <c r="A82" s="385" t="str">
        <f>'WM-AMC1'!A36</f>
        <v>SIMA SAPPHIRE</v>
      </c>
      <c r="B82" s="445">
        <f>'WM-AMC1'!B36</f>
        <v>415</v>
      </c>
      <c r="C82" s="440">
        <f>'WM-AMC1'!C36</f>
        <v>41035</v>
      </c>
      <c r="D82" s="423"/>
      <c r="E82" s="430"/>
      <c r="F82" s="393">
        <f>C82+3</f>
        <v>41038</v>
      </c>
      <c r="G82" s="553"/>
      <c r="H82" s="556"/>
      <c r="I82" s="556"/>
      <c r="J82" s="409"/>
      <c r="K82" s="550"/>
      <c r="L82" s="550"/>
      <c r="M82" s="550"/>
    </row>
    <row r="83" spans="1:13" s="425" customFormat="1" ht="19.5" customHeight="1">
      <c r="A83" s="385" t="str">
        <f>'WM-AMC1'!A37</f>
        <v>PAC ANTLIA</v>
      </c>
      <c r="B83" s="446">
        <f>'WM-AMC1'!B37</f>
        <v>62</v>
      </c>
      <c r="C83" s="440">
        <f>'WM-AMC1'!C37</f>
        <v>41040</v>
      </c>
      <c r="D83" s="423"/>
      <c r="E83" s="424">
        <f>C83+1</f>
        <v>41041</v>
      </c>
      <c r="F83" s="393">
        <f>C83+3</f>
        <v>41043</v>
      </c>
      <c r="G83" s="553"/>
      <c r="H83" s="556"/>
      <c r="I83" s="556"/>
      <c r="J83" s="409"/>
      <c r="K83" s="550"/>
      <c r="L83" s="550"/>
      <c r="M83" s="550"/>
    </row>
    <row r="84" spans="1:13" s="416" customFormat="1" ht="10.5" customHeight="1">
      <c r="A84" s="417"/>
      <c r="B84" s="442"/>
      <c r="C84" s="418"/>
      <c r="D84" s="419"/>
      <c r="E84" s="417" t="s">
        <v>19</v>
      </c>
      <c r="F84" s="419"/>
      <c r="G84" s="554"/>
      <c r="H84" s="557"/>
      <c r="I84" s="557"/>
      <c r="J84" s="419"/>
      <c r="K84" s="551"/>
      <c r="L84" s="551"/>
      <c r="M84" s="551"/>
    </row>
    <row r="85" spans="1:13" s="416" customFormat="1" ht="9" customHeight="1">
      <c r="A85" s="413"/>
      <c r="B85" s="420"/>
      <c r="C85" s="441"/>
      <c r="D85" s="415"/>
      <c r="E85" s="413"/>
      <c r="F85" s="415"/>
      <c r="G85" s="552" t="s">
        <v>432</v>
      </c>
      <c r="H85" s="555">
        <f>H81+6</f>
        <v>41052</v>
      </c>
      <c r="I85" s="555">
        <f>H85+2</f>
        <v>41054</v>
      </c>
      <c r="J85" s="415"/>
      <c r="K85" s="549">
        <f>H85+14</f>
        <v>41066</v>
      </c>
      <c r="L85" s="549">
        <f>H85+16</f>
        <v>41068</v>
      </c>
      <c r="M85" s="549">
        <f>H85+18</f>
        <v>41070</v>
      </c>
    </row>
    <row r="86" spans="1:13" s="425" customFormat="1" ht="19.5" customHeight="1">
      <c r="A86" s="385" t="str">
        <f>'WM-AMC1'!A40</f>
        <v>SIMA SAPPHIRE</v>
      </c>
      <c r="B86" s="445">
        <f>'WM-AMC1'!B40</f>
        <v>416</v>
      </c>
      <c r="C86" s="440">
        <f>'WM-AMC1'!C40</f>
        <v>41042</v>
      </c>
      <c r="D86" s="423"/>
      <c r="E86" s="430"/>
      <c r="F86" s="393">
        <f>C86+3</f>
        <v>41045</v>
      </c>
      <c r="G86" s="553"/>
      <c r="H86" s="556"/>
      <c r="I86" s="556"/>
      <c r="J86" s="409"/>
      <c r="K86" s="550"/>
      <c r="L86" s="550"/>
      <c r="M86" s="550"/>
    </row>
    <row r="87" spans="1:13" s="425" customFormat="1" ht="19.5" customHeight="1">
      <c r="A87" s="385" t="str">
        <f>'WM-AMC1'!A41</f>
        <v>CAPE FRIO</v>
      </c>
      <c r="B87" s="447">
        <f>'WM-AMC1'!B41</f>
        <v>55</v>
      </c>
      <c r="C87" s="431">
        <f>'WM-AMC1'!C41</f>
        <v>41047</v>
      </c>
      <c r="D87" s="423"/>
      <c r="E87" s="424">
        <f>C87+1</f>
        <v>41048</v>
      </c>
      <c r="F87" s="393">
        <f>C87+3</f>
        <v>41050</v>
      </c>
      <c r="G87" s="553"/>
      <c r="H87" s="556"/>
      <c r="I87" s="556"/>
      <c r="J87" s="409"/>
      <c r="K87" s="550"/>
      <c r="L87" s="550"/>
      <c r="M87" s="550"/>
    </row>
    <row r="88" spans="1:13" s="416" customFormat="1" ht="10.5" customHeight="1">
      <c r="A88" s="417"/>
      <c r="B88" s="442"/>
      <c r="C88" s="418"/>
      <c r="D88" s="419"/>
      <c r="E88" s="417" t="s">
        <v>19</v>
      </c>
      <c r="F88" s="419"/>
      <c r="G88" s="554"/>
      <c r="H88" s="557"/>
      <c r="I88" s="557"/>
      <c r="J88" s="419"/>
      <c r="K88" s="551"/>
      <c r="L88" s="551"/>
      <c r="M88" s="551"/>
    </row>
    <row r="89" spans="1:13" s="416" customFormat="1" ht="9" customHeight="1">
      <c r="A89" s="413"/>
      <c r="B89" s="420"/>
      <c r="C89" s="441"/>
      <c r="D89" s="415"/>
      <c r="E89" s="413"/>
      <c r="F89" s="415"/>
      <c r="G89" s="552" t="s">
        <v>433</v>
      </c>
      <c r="H89" s="555">
        <f>H85+8</f>
        <v>41060</v>
      </c>
      <c r="I89" s="555">
        <f>H89+1</f>
        <v>41061</v>
      </c>
      <c r="J89" s="415"/>
      <c r="K89" s="549">
        <f>H89+13</f>
        <v>41073</v>
      </c>
      <c r="L89" s="549">
        <f>H89+15</f>
        <v>41075</v>
      </c>
      <c r="M89" s="549">
        <f>H89+17</f>
        <v>41077</v>
      </c>
    </row>
    <row r="90" spans="1:13" s="425" customFormat="1" ht="19.5" customHeight="1">
      <c r="A90" s="385" t="str">
        <f>'WM-AMC1'!A44</f>
        <v>SIMA SAPPHIRE</v>
      </c>
      <c r="B90" s="445">
        <f>'WM-AMC1'!B44</f>
        <v>417</v>
      </c>
      <c r="C90" s="440">
        <f>'WM-AMC1'!C44</f>
        <v>41049</v>
      </c>
      <c r="D90" s="423"/>
      <c r="E90" s="430"/>
      <c r="F90" s="393">
        <f>C90+3</f>
        <v>41052</v>
      </c>
      <c r="G90" s="553"/>
      <c r="H90" s="556"/>
      <c r="I90" s="556"/>
      <c r="J90" s="409"/>
      <c r="K90" s="550"/>
      <c r="L90" s="550"/>
      <c r="M90" s="550"/>
    </row>
    <row r="91" spans="1:13" s="425" customFormat="1" ht="19.5" customHeight="1">
      <c r="A91" s="385" t="str">
        <f>'WM-AMC1'!A45</f>
        <v>GALLANT WAVE</v>
      </c>
      <c r="B91" s="446">
        <f>'WM-AMC1'!B45</f>
        <v>64</v>
      </c>
      <c r="C91" s="440">
        <f>'WM-AMC1'!C45</f>
        <v>41053</v>
      </c>
      <c r="D91" s="423"/>
      <c r="E91" s="424">
        <f>C91+1</f>
        <v>41054</v>
      </c>
      <c r="F91" s="393">
        <f>C91+3</f>
        <v>41056</v>
      </c>
      <c r="G91" s="553"/>
      <c r="H91" s="556"/>
      <c r="I91" s="556"/>
      <c r="J91" s="409"/>
      <c r="K91" s="550"/>
      <c r="L91" s="550"/>
      <c r="M91" s="550"/>
    </row>
    <row r="92" spans="1:13" s="416" customFormat="1" ht="10.5" customHeight="1">
      <c r="A92" s="417"/>
      <c r="B92" s="442"/>
      <c r="C92" s="418"/>
      <c r="D92" s="419"/>
      <c r="E92" s="417" t="s">
        <v>19</v>
      </c>
      <c r="F92" s="419"/>
      <c r="G92" s="554"/>
      <c r="H92" s="557"/>
      <c r="I92" s="557"/>
      <c r="J92" s="419"/>
      <c r="K92" s="551"/>
      <c r="L92" s="551"/>
      <c r="M92" s="551"/>
    </row>
    <row r="93" spans="1:13" s="416" customFormat="1" ht="9" customHeight="1">
      <c r="A93" s="413"/>
      <c r="B93" s="420"/>
      <c r="C93" s="483"/>
      <c r="D93" s="415"/>
      <c r="E93" s="413"/>
      <c r="F93" s="415"/>
      <c r="G93" s="552" t="s">
        <v>490</v>
      </c>
      <c r="H93" s="555">
        <f>H89+6</f>
        <v>41066</v>
      </c>
      <c r="I93" s="555">
        <f>H93+2</f>
        <v>41068</v>
      </c>
      <c r="J93" s="415"/>
      <c r="K93" s="549">
        <f>H93+14</f>
        <v>41080</v>
      </c>
      <c r="L93" s="549">
        <f>H93+16</f>
        <v>41082</v>
      </c>
      <c r="M93" s="549">
        <f>H93+18</f>
        <v>41084</v>
      </c>
    </row>
    <row r="94" spans="1:13" s="425" customFormat="1" ht="19.5" customHeight="1">
      <c r="A94" s="385" t="str">
        <f>'WM-AMC1'!A48</f>
        <v>SIMA SAPPHIRE</v>
      </c>
      <c r="B94" s="445">
        <f>'WM-AMC1'!B48</f>
        <v>418</v>
      </c>
      <c r="C94" s="482">
        <f>'WM-AMC1'!C48</f>
        <v>41056</v>
      </c>
      <c r="D94" s="423"/>
      <c r="E94" s="430"/>
      <c r="F94" s="393">
        <f>C94+3</f>
        <v>41059</v>
      </c>
      <c r="G94" s="553"/>
      <c r="H94" s="556"/>
      <c r="I94" s="556"/>
      <c r="J94" s="409"/>
      <c r="K94" s="550"/>
      <c r="L94" s="550"/>
      <c r="M94" s="550"/>
    </row>
    <row r="95" spans="1:13" s="425" customFormat="1" ht="19.5" customHeight="1">
      <c r="A95" s="385" t="str">
        <f>'WM-AMC1'!A49</f>
        <v>CAPE FRIO</v>
      </c>
      <c r="B95" s="447">
        <f>'WM-AMC1'!B49</f>
        <v>56</v>
      </c>
      <c r="C95" s="431">
        <f>'WM-AMC1'!C49</f>
        <v>41061</v>
      </c>
      <c r="D95" s="423"/>
      <c r="E95" s="424">
        <f>C95+1</f>
        <v>41062</v>
      </c>
      <c r="F95" s="393">
        <f>C95+3</f>
        <v>41064</v>
      </c>
      <c r="G95" s="553"/>
      <c r="H95" s="556"/>
      <c r="I95" s="556"/>
      <c r="J95" s="409"/>
      <c r="K95" s="550"/>
      <c r="L95" s="550"/>
      <c r="M95" s="550"/>
    </row>
    <row r="96" spans="1:13" s="416" customFormat="1" ht="10.5" customHeight="1">
      <c r="A96" s="417"/>
      <c r="B96" s="484"/>
      <c r="C96" s="418"/>
      <c r="D96" s="419"/>
      <c r="E96" s="417" t="s">
        <v>19</v>
      </c>
      <c r="F96" s="419"/>
      <c r="G96" s="554"/>
      <c r="H96" s="557"/>
      <c r="I96" s="557"/>
      <c r="J96" s="419"/>
      <c r="K96" s="551"/>
      <c r="L96" s="551"/>
      <c r="M96" s="551"/>
    </row>
    <row r="97" spans="1:13" s="416" customFormat="1" ht="9" customHeight="1">
      <c r="A97" s="413"/>
      <c r="B97" s="420"/>
      <c r="C97" s="483"/>
      <c r="D97" s="415"/>
      <c r="E97" s="413"/>
      <c r="F97" s="415"/>
      <c r="G97" s="552" t="s">
        <v>491</v>
      </c>
      <c r="H97" s="555">
        <f t="shared" ref="H97" si="22">H93+7</f>
        <v>41073</v>
      </c>
      <c r="I97" s="555">
        <f>H97+2</f>
        <v>41075</v>
      </c>
      <c r="J97" s="415"/>
      <c r="K97" s="549">
        <f>H97+14</f>
        <v>41087</v>
      </c>
      <c r="L97" s="549">
        <f>H97+16</f>
        <v>41089</v>
      </c>
      <c r="M97" s="549">
        <f>H97+18</f>
        <v>41091</v>
      </c>
    </row>
    <row r="98" spans="1:13" s="425" customFormat="1" ht="19.5" customHeight="1">
      <c r="A98" s="385" t="str">
        <f>'WM-AMC1'!A52</f>
        <v>SIMA SAPPHIRE</v>
      </c>
      <c r="B98" s="445">
        <f>'WM-AMC1'!B52</f>
        <v>419</v>
      </c>
      <c r="C98" s="482">
        <f>'WM-AMC1'!C52</f>
        <v>41063</v>
      </c>
      <c r="D98" s="423"/>
      <c r="E98" s="430"/>
      <c r="F98" s="393">
        <f>C98+3</f>
        <v>41066</v>
      </c>
      <c r="G98" s="553"/>
      <c r="H98" s="556"/>
      <c r="I98" s="556"/>
      <c r="J98" s="409"/>
      <c r="K98" s="550"/>
      <c r="L98" s="550"/>
      <c r="M98" s="550"/>
    </row>
    <row r="99" spans="1:13" s="425" customFormat="1" ht="19.5" customHeight="1">
      <c r="A99" s="385" t="str">
        <f>'WM-AMC1'!A53</f>
        <v>PAC ANTLIA</v>
      </c>
      <c r="B99" s="446">
        <f>'WM-AMC1'!B53</f>
        <v>65</v>
      </c>
      <c r="C99" s="482">
        <f>'WM-AMC1'!C53</f>
        <v>41068</v>
      </c>
      <c r="D99" s="423"/>
      <c r="E99" s="424">
        <f>C99+1</f>
        <v>41069</v>
      </c>
      <c r="F99" s="393">
        <f>C99+3</f>
        <v>41071</v>
      </c>
      <c r="G99" s="553"/>
      <c r="H99" s="556"/>
      <c r="I99" s="556"/>
      <c r="J99" s="409"/>
      <c r="K99" s="550"/>
      <c r="L99" s="550"/>
      <c r="M99" s="550"/>
    </row>
    <row r="100" spans="1:13" s="416" customFormat="1" ht="10.5" customHeight="1">
      <c r="A100" s="417"/>
      <c r="B100" s="484"/>
      <c r="C100" s="418"/>
      <c r="D100" s="419"/>
      <c r="E100" s="417" t="s">
        <v>19</v>
      </c>
      <c r="F100" s="419"/>
      <c r="G100" s="554"/>
      <c r="H100" s="557"/>
      <c r="I100" s="557"/>
      <c r="J100" s="419"/>
      <c r="K100" s="551"/>
      <c r="L100" s="551"/>
      <c r="M100" s="551"/>
    </row>
    <row r="101" spans="1:13" s="416" customFormat="1" ht="9" customHeight="1">
      <c r="A101" s="413"/>
      <c r="B101" s="420"/>
      <c r="C101" s="483"/>
      <c r="D101" s="415"/>
      <c r="E101" s="413"/>
      <c r="F101" s="415"/>
      <c r="G101" s="552" t="s">
        <v>492</v>
      </c>
      <c r="H101" s="555">
        <f>H97+7</f>
        <v>41080</v>
      </c>
      <c r="I101" s="555">
        <f>H101+2</f>
        <v>41082</v>
      </c>
      <c r="J101" s="415"/>
      <c r="K101" s="549">
        <f>H101+14</f>
        <v>41094</v>
      </c>
      <c r="L101" s="549">
        <f>H101+16</f>
        <v>41096</v>
      </c>
      <c r="M101" s="549">
        <f>H101+18</f>
        <v>41098</v>
      </c>
    </row>
    <row r="102" spans="1:13" s="425" customFormat="1" ht="19.5" customHeight="1">
      <c r="A102" s="385" t="str">
        <f>'WM-AMC1'!A56</f>
        <v>SIMA SAPPHIRE</v>
      </c>
      <c r="B102" s="445">
        <f>'WM-AMC1'!B56</f>
        <v>420</v>
      </c>
      <c r="C102" s="482">
        <f>'WM-AMC1'!C56</f>
        <v>41070</v>
      </c>
      <c r="D102" s="423"/>
      <c r="E102" s="430"/>
      <c r="F102" s="393">
        <f>C102+3</f>
        <v>41073</v>
      </c>
      <c r="G102" s="553"/>
      <c r="H102" s="556"/>
      <c r="I102" s="556"/>
      <c r="J102" s="409"/>
      <c r="K102" s="550"/>
      <c r="L102" s="550"/>
      <c r="M102" s="550"/>
    </row>
    <row r="103" spans="1:13" s="425" customFormat="1" ht="19.5" customHeight="1">
      <c r="A103" s="385" t="str">
        <f>'WM-AMC1'!A57</f>
        <v>CAPE FRIO</v>
      </c>
      <c r="B103" s="447">
        <f>'WM-AMC1'!B57</f>
        <v>57</v>
      </c>
      <c r="C103" s="431">
        <f>'WM-AMC1'!C57</f>
        <v>41075</v>
      </c>
      <c r="D103" s="423"/>
      <c r="E103" s="424">
        <f>C103+1</f>
        <v>41076</v>
      </c>
      <c r="F103" s="393">
        <f>C103+3</f>
        <v>41078</v>
      </c>
      <c r="G103" s="553"/>
      <c r="H103" s="556"/>
      <c r="I103" s="556"/>
      <c r="J103" s="409"/>
      <c r="K103" s="550"/>
      <c r="L103" s="550"/>
      <c r="M103" s="550"/>
    </row>
    <row r="104" spans="1:13" s="416" customFormat="1" ht="10.5" customHeight="1">
      <c r="A104" s="417"/>
      <c r="B104" s="484"/>
      <c r="C104" s="418"/>
      <c r="D104" s="419"/>
      <c r="E104" s="417" t="s">
        <v>19</v>
      </c>
      <c r="F104" s="419"/>
      <c r="G104" s="554"/>
      <c r="H104" s="557"/>
      <c r="I104" s="557"/>
      <c r="J104" s="419"/>
      <c r="K104" s="551"/>
      <c r="L104" s="551"/>
      <c r="M104" s="551"/>
    </row>
    <row r="105" spans="1:13" s="416" customFormat="1" ht="9" customHeight="1">
      <c r="A105" s="413"/>
      <c r="B105" s="420"/>
      <c r="C105" s="483"/>
      <c r="D105" s="415"/>
      <c r="E105" s="413"/>
      <c r="F105" s="415"/>
      <c r="G105" s="552" t="s">
        <v>493</v>
      </c>
      <c r="H105" s="555">
        <f t="shared" ref="H105" si="23">H101+7</f>
        <v>41087</v>
      </c>
      <c r="I105" s="555">
        <f>H105+2</f>
        <v>41089</v>
      </c>
      <c r="J105" s="415"/>
      <c r="K105" s="549">
        <f>H105+14</f>
        <v>41101</v>
      </c>
      <c r="L105" s="549">
        <f>H105+16</f>
        <v>41103</v>
      </c>
      <c r="M105" s="549">
        <f>H105+18</f>
        <v>41105</v>
      </c>
    </row>
    <row r="106" spans="1:13" s="425" customFormat="1" ht="19.5" customHeight="1">
      <c r="A106" s="385" t="str">
        <f>'WM-AMC1'!A60</f>
        <v>SIMA SAPPHIRE</v>
      </c>
      <c r="B106" s="445">
        <f>'WM-AMC1'!B60</f>
        <v>421</v>
      </c>
      <c r="C106" s="482">
        <f>'WM-AMC1'!C60</f>
        <v>41077</v>
      </c>
      <c r="D106" s="423"/>
      <c r="E106" s="430"/>
      <c r="F106" s="393">
        <f>C106+3</f>
        <v>41080</v>
      </c>
      <c r="G106" s="553"/>
      <c r="H106" s="556"/>
      <c r="I106" s="556"/>
      <c r="J106" s="409"/>
      <c r="K106" s="550"/>
      <c r="L106" s="550"/>
      <c r="M106" s="550"/>
    </row>
    <row r="107" spans="1:13" s="425" customFormat="1" ht="19.5" customHeight="1">
      <c r="A107" s="385" t="str">
        <f>'WM-AMC1'!A61</f>
        <v>PAC ANTLIA</v>
      </c>
      <c r="B107" s="446">
        <f>'WM-AMC1'!B61</f>
        <v>66</v>
      </c>
      <c r="C107" s="482">
        <f>'WM-AMC1'!C61</f>
        <v>41082</v>
      </c>
      <c r="D107" s="423"/>
      <c r="E107" s="424">
        <f>C107+1</f>
        <v>41083</v>
      </c>
      <c r="F107" s="393">
        <f>C107+3</f>
        <v>41085</v>
      </c>
      <c r="G107" s="553"/>
      <c r="H107" s="556"/>
      <c r="I107" s="556"/>
      <c r="J107" s="409"/>
      <c r="K107" s="550"/>
      <c r="L107" s="550"/>
      <c r="M107" s="550"/>
    </row>
    <row r="108" spans="1:13" s="416" customFormat="1" ht="10.5" customHeight="1">
      <c r="A108" s="417"/>
      <c r="B108" s="484"/>
      <c r="C108" s="418"/>
      <c r="D108" s="419"/>
      <c r="E108" s="417" t="s">
        <v>19</v>
      </c>
      <c r="F108" s="419"/>
      <c r="G108" s="554"/>
      <c r="H108" s="557"/>
      <c r="I108" s="557"/>
      <c r="J108" s="419"/>
      <c r="K108" s="551"/>
      <c r="L108" s="551"/>
      <c r="M108" s="551"/>
    </row>
    <row r="109" spans="1:13" s="416" customFormat="1" ht="9" customHeight="1">
      <c r="A109" s="413"/>
      <c r="B109" s="420"/>
      <c r="C109" s="483"/>
      <c r="D109" s="415"/>
      <c r="E109" s="413"/>
      <c r="F109" s="415"/>
      <c r="G109" s="552" t="s">
        <v>494</v>
      </c>
      <c r="H109" s="555">
        <f>H105+7</f>
        <v>41094</v>
      </c>
      <c r="I109" s="555">
        <f>H109+2</f>
        <v>41096</v>
      </c>
      <c r="J109" s="415"/>
      <c r="K109" s="549">
        <f>H109+14</f>
        <v>41108</v>
      </c>
      <c r="L109" s="549">
        <f>H109+16</f>
        <v>41110</v>
      </c>
      <c r="M109" s="549">
        <f>H109+18</f>
        <v>41112</v>
      </c>
    </row>
    <row r="110" spans="1:13" s="425" customFormat="1" ht="19.5" customHeight="1">
      <c r="A110" s="385" t="str">
        <f>'WM-AMC1'!A64</f>
        <v>SIMA SAPPHIRE</v>
      </c>
      <c r="B110" s="445">
        <f>'WM-AMC1'!B64</f>
        <v>422</v>
      </c>
      <c r="C110" s="482">
        <f>'WM-AMC1'!C64</f>
        <v>41084</v>
      </c>
      <c r="D110" s="423"/>
      <c r="E110" s="430"/>
      <c r="F110" s="393">
        <f>C110+3</f>
        <v>41087</v>
      </c>
      <c r="G110" s="553"/>
      <c r="H110" s="556"/>
      <c r="I110" s="556"/>
      <c r="J110" s="409"/>
      <c r="K110" s="550"/>
      <c r="L110" s="550"/>
      <c r="M110" s="550"/>
    </row>
    <row r="111" spans="1:13" s="425" customFormat="1" ht="19.5" customHeight="1">
      <c r="A111" s="385" t="str">
        <f>'WM-AMC1'!A65</f>
        <v>CAPE FRIO</v>
      </c>
      <c r="B111" s="447">
        <f>'WM-AMC1'!B65</f>
        <v>58</v>
      </c>
      <c r="C111" s="431">
        <f>'WM-AMC1'!C65</f>
        <v>41089</v>
      </c>
      <c r="D111" s="423"/>
      <c r="E111" s="424">
        <f>C111+1</f>
        <v>41090</v>
      </c>
      <c r="F111" s="393">
        <f>C111+3</f>
        <v>41092</v>
      </c>
      <c r="G111" s="553"/>
      <c r="H111" s="556"/>
      <c r="I111" s="556"/>
      <c r="J111" s="409"/>
      <c r="K111" s="550"/>
      <c r="L111" s="550"/>
      <c r="M111" s="550"/>
    </row>
    <row r="112" spans="1:13" s="416" customFormat="1" ht="10.5" customHeight="1">
      <c r="A112" s="417"/>
      <c r="B112" s="484"/>
      <c r="C112" s="418"/>
      <c r="D112" s="419"/>
      <c r="E112" s="417" t="s">
        <v>19</v>
      </c>
      <c r="F112" s="419"/>
      <c r="G112" s="554"/>
      <c r="H112" s="557"/>
      <c r="I112" s="557"/>
      <c r="J112" s="419"/>
      <c r="K112" s="551"/>
      <c r="L112" s="551"/>
      <c r="M112" s="551"/>
    </row>
    <row r="113" spans="1:13" s="416" customFormat="1" ht="9" customHeight="1">
      <c r="A113" s="413"/>
      <c r="B113" s="420"/>
      <c r="C113" s="483"/>
      <c r="D113" s="415"/>
      <c r="E113" s="413"/>
      <c r="F113" s="415"/>
      <c r="G113" s="552" t="s">
        <v>495</v>
      </c>
      <c r="H113" s="555">
        <f t="shared" ref="H113" si="24">H109+7</f>
        <v>41101</v>
      </c>
      <c r="I113" s="555">
        <f>H113+2</f>
        <v>41103</v>
      </c>
      <c r="J113" s="415"/>
      <c r="K113" s="549">
        <f>H113+14</f>
        <v>41115</v>
      </c>
      <c r="L113" s="549">
        <f>H113+16</f>
        <v>41117</v>
      </c>
      <c r="M113" s="549">
        <f>H113+18</f>
        <v>41119</v>
      </c>
    </row>
    <row r="114" spans="1:13" s="425" customFormat="1" ht="19.5" customHeight="1">
      <c r="A114" s="385" t="str">
        <f>'WM-AMC1'!A68</f>
        <v>SIMA SAPPHIRE</v>
      </c>
      <c r="B114" s="445">
        <f>'WM-AMC1'!B68</f>
        <v>423</v>
      </c>
      <c r="C114" s="482">
        <f>'WM-AMC1'!C68</f>
        <v>41091</v>
      </c>
      <c r="D114" s="423"/>
      <c r="E114" s="430"/>
      <c r="F114" s="393">
        <f>C114+3</f>
        <v>41094</v>
      </c>
      <c r="G114" s="553"/>
      <c r="H114" s="556"/>
      <c r="I114" s="556"/>
      <c r="J114" s="409"/>
      <c r="K114" s="550"/>
      <c r="L114" s="550"/>
      <c r="M114" s="550"/>
    </row>
    <row r="115" spans="1:13" s="425" customFormat="1" ht="19.5" customHeight="1">
      <c r="A115" s="385" t="str">
        <f>'WM-AMC1'!A69</f>
        <v>PAC ANTLIA</v>
      </c>
      <c r="B115" s="446">
        <f>'WM-AMC1'!B69</f>
        <v>67</v>
      </c>
      <c r="C115" s="482">
        <f>'WM-AMC1'!C69</f>
        <v>41096</v>
      </c>
      <c r="D115" s="423"/>
      <c r="E115" s="424">
        <f>C115+1</f>
        <v>41097</v>
      </c>
      <c r="F115" s="393">
        <f>C115+3</f>
        <v>41099</v>
      </c>
      <c r="G115" s="553"/>
      <c r="H115" s="556"/>
      <c r="I115" s="556"/>
      <c r="J115" s="409"/>
      <c r="K115" s="550"/>
      <c r="L115" s="550"/>
      <c r="M115" s="550"/>
    </row>
    <row r="116" spans="1:13" s="416" customFormat="1" ht="10.5" customHeight="1">
      <c r="A116" s="417"/>
      <c r="B116" s="484"/>
      <c r="C116" s="418"/>
      <c r="D116" s="419"/>
      <c r="E116" s="417" t="s">
        <v>19</v>
      </c>
      <c r="F116" s="419"/>
      <c r="G116" s="554"/>
      <c r="H116" s="557"/>
      <c r="I116" s="557"/>
      <c r="J116" s="419"/>
      <c r="K116" s="551"/>
      <c r="L116" s="551"/>
      <c r="M116" s="551"/>
    </row>
    <row r="117" spans="1:13" s="416" customFormat="1">
      <c r="B117" s="426"/>
      <c r="C117" s="427"/>
      <c r="G117" s="428"/>
      <c r="H117" s="429"/>
      <c r="I117" s="429"/>
    </row>
    <row r="118" spans="1:13" s="207" customFormat="1">
      <c r="A118" s="286"/>
      <c r="G118" s="36"/>
      <c r="H118" s="35"/>
    </row>
    <row r="119" spans="1:13" s="207" customFormat="1" ht="15">
      <c r="A119" s="594" t="s">
        <v>524</v>
      </c>
      <c r="B119" s="595"/>
      <c r="C119" s="596"/>
      <c r="D119" s="596"/>
      <c r="E119" s="596"/>
      <c r="F119" s="597"/>
      <c r="G119" s="598"/>
      <c r="H119" s="599" t="s">
        <v>114</v>
      </c>
      <c r="I119" s="600"/>
    </row>
    <row r="120" spans="1:13" s="207" customFormat="1" ht="15">
      <c r="A120" s="601" t="s">
        <v>525</v>
      </c>
      <c r="B120" s="602"/>
      <c r="C120" s="596"/>
      <c r="D120" s="596"/>
      <c r="E120" s="596"/>
      <c r="F120" s="597"/>
      <c r="G120" s="598"/>
      <c r="H120" s="603"/>
      <c r="I120" s="604" t="s">
        <v>526</v>
      </c>
      <c r="K120" s="604" t="s">
        <v>527</v>
      </c>
    </row>
    <row r="121" spans="1:13" s="207" customFormat="1" ht="15">
      <c r="A121" s="605" t="s">
        <v>528</v>
      </c>
      <c r="B121" s="602"/>
      <c r="C121" s="596"/>
      <c r="D121" s="596"/>
      <c r="E121" s="596"/>
      <c r="F121" s="597"/>
      <c r="G121" s="598"/>
      <c r="H121" s="606"/>
      <c r="I121" s="604" t="s">
        <v>529</v>
      </c>
      <c r="K121" s="604" t="s">
        <v>530</v>
      </c>
    </row>
    <row r="122" spans="1:13" s="207" customFormat="1" ht="12.75" customHeight="1">
      <c r="A122" s="607" t="s">
        <v>531</v>
      </c>
      <c r="B122" s="608"/>
      <c r="C122" s="596"/>
      <c r="D122" s="596"/>
      <c r="E122" s="596"/>
      <c r="F122" s="597"/>
      <c r="G122" s="598"/>
      <c r="H122" s="606"/>
      <c r="I122" s="604" t="s">
        <v>532</v>
      </c>
      <c r="K122" s="604" t="s">
        <v>533</v>
      </c>
    </row>
    <row r="123" spans="1:13" s="207" customFormat="1" ht="15">
      <c r="A123" s="607" t="s">
        <v>534</v>
      </c>
      <c r="B123" s="609"/>
      <c r="C123" s="596"/>
      <c r="D123" s="596"/>
      <c r="E123" s="596"/>
      <c r="F123" s="597"/>
      <c r="G123" s="596"/>
      <c r="H123" s="596"/>
      <c r="I123" s="596"/>
      <c r="J123" s="610"/>
    </row>
    <row r="124" spans="1:13" s="207" customFormat="1">
      <c r="A124" s="37"/>
      <c r="G124" s="197"/>
      <c r="H124" s="40"/>
    </row>
    <row r="125" spans="1:13" s="207" customFormat="1">
      <c r="A125" s="37"/>
    </row>
    <row r="126" spans="1:13">
      <c r="A126" s="37"/>
      <c r="B126" s="207"/>
      <c r="C126" s="207"/>
      <c r="D126" s="207"/>
      <c r="E126" s="207"/>
      <c r="F126" s="207"/>
      <c r="L126" s="197"/>
      <c r="M126" s="197"/>
    </row>
    <row r="127" spans="1:13">
      <c r="A127" s="37"/>
      <c r="B127" s="207"/>
      <c r="C127" s="207"/>
      <c r="D127" s="207"/>
      <c r="E127" s="207"/>
      <c r="F127" s="207"/>
      <c r="L127" s="197"/>
      <c r="M127" s="197"/>
    </row>
    <row r="128" spans="1:13">
      <c r="A128" s="37"/>
      <c r="B128" s="67"/>
      <c r="C128" s="208"/>
      <c r="L128" s="197"/>
      <c r="M128" s="197"/>
    </row>
    <row r="134" spans="7:8" ht="25.5">
      <c r="G134" s="186" t="s">
        <v>364</v>
      </c>
      <c r="H134" s="135">
        <f>H64+5</f>
        <v>41017</v>
      </c>
    </row>
    <row r="135" spans="7:8" ht="25.5">
      <c r="G135" s="186" t="s">
        <v>365</v>
      </c>
      <c r="H135" s="135">
        <f>H134+7</f>
        <v>41024</v>
      </c>
    </row>
    <row r="136" spans="7:8" ht="25.5">
      <c r="G136" s="186" t="s">
        <v>381</v>
      </c>
      <c r="H136" s="135">
        <f>H135+7</f>
        <v>41031</v>
      </c>
    </row>
    <row r="137" spans="7:8" ht="25.5">
      <c r="G137" s="186" t="s">
        <v>382</v>
      </c>
      <c r="H137" s="135">
        <f>H136+7</f>
        <v>41038</v>
      </c>
    </row>
    <row r="138" spans="7:8" ht="25.5">
      <c r="G138" s="186" t="s">
        <v>415</v>
      </c>
      <c r="H138" s="135">
        <f>H137+7</f>
        <v>41045</v>
      </c>
    </row>
  </sheetData>
  <mergeCells count="87">
    <mergeCell ref="M109:M112"/>
    <mergeCell ref="G113:G116"/>
    <mergeCell ref="H113:H116"/>
    <mergeCell ref="I113:I116"/>
    <mergeCell ref="K113:K116"/>
    <mergeCell ref="L113:L116"/>
    <mergeCell ref="M113:M116"/>
    <mergeCell ref="G109:G112"/>
    <mergeCell ref="H109:H112"/>
    <mergeCell ref="I109:I112"/>
    <mergeCell ref="K109:K112"/>
    <mergeCell ref="L109:L112"/>
    <mergeCell ref="M101:M104"/>
    <mergeCell ref="G105:G108"/>
    <mergeCell ref="H105:H108"/>
    <mergeCell ref="I105:I108"/>
    <mergeCell ref="K105:K108"/>
    <mergeCell ref="L105:L108"/>
    <mergeCell ref="M105:M108"/>
    <mergeCell ref="G101:G104"/>
    <mergeCell ref="H101:H104"/>
    <mergeCell ref="I101:I104"/>
    <mergeCell ref="K101:K104"/>
    <mergeCell ref="L101:L104"/>
    <mergeCell ref="M93:M96"/>
    <mergeCell ref="G97:G100"/>
    <mergeCell ref="H97:H100"/>
    <mergeCell ref="I97:I100"/>
    <mergeCell ref="K97:K100"/>
    <mergeCell ref="L97:L100"/>
    <mergeCell ref="M97:M100"/>
    <mergeCell ref="G93:G96"/>
    <mergeCell ref="H93:H96"/>
    <mergeCell ref="I93:I96"/>
    <mergeCell ref="K93:K96"/>
    <mergeCell ref="L93:L96"/>
    <mergeCell ref="C2:N2"/>
    <mergeCell ref="M38:M39"/>
    <mergeCell ref="D3:L3"/>
    <mergeCell ref="D4:L4"/>
    <mergeCell ref="G38:G39"/>
    <mergeCell ref="H38:H39"/>
    <mergeCell ref="I38:I39"/>
    <mergeCell ref="K38:K39"/>
    <mergeCell ref="L38:L39"/>
    <mergeCell ref="M65:M68"/>
    <mergeCell ref="G69:G72"/>
    <mergeCell ref="H69:H72"/>
    <mergeCell ref="I69:I72"/>
    <mergeCell ref="K69:K72"/>
    <mergeCell ref="L69:L72"/>
    <mergeCell ref="M69:M72"/>
    <mergeCell ref="G65:G68"/>
    <mergeCell ref="H65:H68"/>
    <mergeCell ref="I65:I68"/>
    <mergeCell ref="K65:K68"/>
    <mergeCell ref="L65:L68"/>
    <mergeCell ref="M73:M76"/>
    <mergeCell ref="G77:G80"/>
    <mergeCell ref="H77:H80"/>
    <mergeCell ref="I77:I80"/>
    <mergeCell ref="K77:K80"/>
    <mergeCell ref="L77:L80"/>
    <mergeCell ref="M77:M80"/>
    <mergeCell ref="G73:G76"/>
    <mergeCell ref="H73:H76"/>
    <mergeCell ref="I73:I76"/>
    <mergeCell ref="K73:K76"/>
    <mergeCell ref="L73:L76"/>
    <mergeCell ref="M81:M84"/>
    <mergeCell ref="G85:G88"/>
    <mergeCell ref="H85:H88"/>
    <mergeCell ref="I85:I88"/>
    <mergeCell ref="K85:K88"/>
    <mergeCell ref="L85:L88"/>
    <mergeCell ref="M85:M88"/>
    <mergeCell ref="G81:G84"/>
    <mergeCell ref="H81:H84"/>
    <mergeCell ref="I81:I84"/>
    <mergeCell ref="K81:K84"/>
    <mergeCell ref="L81:L84"/>
    <mergeCell ref="M89:M92"/>
    <mergeCell ref="G89:G92"/>
    <mergeCell ref="H89:H92"/>
    <mergeCell ref="I89:I92"/>
    <mergeCell ref="K89:K92"/>
    <mergeCell ref="L89:L92"/>
  </mergeCells>
  <dataValidations count="1">
    <dataValidation type="textLength" allowBlank="1" showInputMessage="1" showErrorMessage="1" error="Voy No. should contain 5 characters + &quot;/&quot; + leg (N/S)" sqref="B120">
      <formula1>7</formula1>
      <formula2>7</formula2>
    </dataValidation>
  </dataValidation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A130"/>
  <sheetViews>
    <sheetView showGridLines="0" workbookViewId="0">
      <selection activeCell="E4" sqref="E4"/>
    </sheetView>
  </sheetViews>
  <sheetFormatPr defaultRowHeight="15"/>
  <cols>
    <col min="1" max="1" width="17.5703125" customWidth="1"/>
    <col min="2" max="2" width="10.5703125" customWidth="1"/>
    <col min="3" max="3" width="8.42578125" customWidth="1"/>
    <col min="4" max="4" width="9.140625" customWidth="1"/>
    <col min="5" max="5" width="20.42578125" customWidth="1"/>
    <col min="6" max="6" width="7.5703125" style="85" customWidth="1"/>
    <col min="7" max="7" width="9.42578125" style="85" customWidth="1"/>
    <col min="8" max="8" width="8.7109375" style="85" customWidth="1"/>
    <col min="9" max="9" width="8.5703125" style="117" hidden="1" customWidth="1"/>
    <col min="10" max="10" width="8.42578125" style="117" customWidth="1"/>
    <col min="11" max="11" width="11.85546875" style="117" customWidth="1"/>
    <col min="12" max="12" width="12" style="117" customWidth="1"/>
    <col min="13" max="13" width="13.42578125" style="117" customWidth="1"/>
    <col min="14" max="14" width="9.42578125" style="117" customWidth="1"/>
    <col min="15" max="15" width="8.42578125" style="117" customWidth="1"/>
    <col min="16" max="16" width="12.5703125" style="117" customWidth="1"/>
    <col min="17" max="17" width="8.5703125" style="117" customWidth="1"/>
    <col min="18" max="18" width="8.28515625" style="117" customWidth="1"/>
    <col min="19" max="19" width="8.7109375" style="85" hidden="1" customWidth="1"/>
    <col min="20" max="20" width="8.5703125" style="85" hidden="1" customWidth="1"/>
    <col min="21" max="21" width="13" style="117" customWidth="1"/>
    <col min="22" max="22" width="13.140625" style="117" customWidth="1"/>
    <col min="23" max="23" width="8.28515625" style="117" customWidth="1"/>
    <col min="24" max="24" width="7" style="117" customWidth="1"/>
    <col min="25" max="25" width="8.140625" style="117" customWidth="1"/>
    <col min="26" max="26" width="8.5703125" style="117" customWidth="1"/>
    <col min="27" max="27" width="12.42578125" style="85" customWidth="1"/>
    <col min="257" max="257" width="11.140625" customWidth="1"/>
    <col min="258" max="258" width="7.140625" customWidth="1"/>
    <col min="259" max="259" width="8.42578125" customWidth="1"/>
    <col min="260" max="260" width="9.140625" customWidth="1"/>
    <col min="261" max="261" width="20.42578125" customWidth="1"/>
    <col min="262" max="262" width="7.5703125" customWidth="1"/>
    <col min="263" max="263" width="9.42578125" customWidth="1"/>
    <col min="264" max="264" width="8.7109375" customWidth="1"/>
    <col min="265" max="265" width="8.5703125" customWidth="1"/>
    <col min="266" max="266" width="9.42578125" customWidth="1"/>
    <col min="267" max="267" width="8.28515625" customWidth="1"/>
    <col min="268" max="268" width="12.5703125" customWidth="1"/>
    <col min="269" max="269" width="8.5703125" customWidth="1"/>
    <col min="270" max="270" width="8.28515625" customWidth="1"/>
    <col min="271" max="271" width="8.42578125" customWidth="1"/>
    <col min="272" max="273" width="0" hidden="1" customWidth="1"/>
    <col min="274" max="274" width="13" customWidth="1"/>
    <col min="275" max="275" width="11.85546875" customWidth="1"/>
    <col min="276" max="276" width="12" customWidth="1"/>
    <col min="277" max="277" width="13.42578125" customWidth="1"/>
    <col min="278" max="278" width="13.140625" customWidth="1"/>
    <col min="279" max="279" width="8.28515625" customWidth="1"/>
    <col min="280" max="280" width="7" customWidth="1"/>
    <col min="281" max="281" width="8.140625" customWidth="1"/>
    <col min="282" max="282" width="8.5703125" customWidth="1"/>
    <col min="283" max="283" width="9.85546875" customWidth="1"/>
    <col min="513" max="513" width="11.140625" customWidth="1"/>
    <col min="514" max="514" width="7.140625" customWidth="1"/>
    <col min="515" max="515" width="8.42578125" customWidth="1"/>
    <col min="516" max="516" width="9.140625" customWidth="1"/>
    <col min="517" max="517" width="20.42578125" customWidth="1"/>
    <col min="518" max="518" width="7.5703125" customWidth="1"/>
    <col min="519" max="519" width="9.42578125" customWidth="1"/>
    <col min="520" max="520" width="8.7109375" customWidth="1"/>
    <col min="521" max="521" width="8.5703125" customWidth="1"/>
    <col min="522" max="522" width="9.42578125" customWidth="1"/>
    <col min="523" max="523" width="8.28515625" customWidth="1"/>
    <col min="524" max="524" width="12.5703125" customWidth="1"/>
    <col min="525" max="525" width="8.5703125" customWidth="1"/>
    <col min="526" max="526" width="8.28515625" customWidth="1"/>
    <col min="527" max="527" width="8.42578125" customWidth="1"/>
    <col min="528" max="529" width="0" hidden="1" customWidth="1"/>
    <col min="530" max="530" width="13" customWidth="1"/>
    <col min="531" max="531" width="11.85546875" customWidth="1"/>
    <col min="532" max="532" width="12" customWidth="1"/>
    <col min="533" max="533" width="13.42578125" customWidth="1"/>
    <col min="534" max="534" width="13.140625" customWidth="1"/>
    <col min="535" max="535" width="8.28515625" customWidth="1"/>
    <col min="536" max="536" width="7" customWidth="1"/>
    <col min="537" max="537" width="8.140625" customWidth="1"/>
    <col min="538" max="538" width="8.5703125" customWidth="1"/>
    <col min="539" max="539" width="9.85546875" customWidth="1"/>
    <col min="769" max="769" width="11.140625" customWidth="1"/>
    <col min="770" max="770" width="7.140625" customWidth="1"/>
    <col min="771" max="771" width="8.42578125" customWidth="1"/>
    <col min="772" max="772" width="9.140625" customWidth="1"/>
    <col min="773" max="773" width="20.42578125" customWidth="1"/>
    <col min="774" max="774" width="7.5703125" customWidth="1"/>
    <col min="775" max="775" width="9.42578125" customWidth="1"/>
    <col min="776" max="776" width="8.7109375" customWidth="1"/>
    <col min="777" max="777" width="8.5703125" customWidth="1"/>
    <col min="778" max="778" width="9.42578125" customWidth="1"/>
    <col min="779" max="779" width="8.28515625" customWidth="1"/>
    <col min="780" max="780" width="12.5703125" customWidth="1"/>
    <col min="781" max="781" width="8.5703125" customWidth="1"/>
    <col min="782" max="782" width="8.28515625" customWidth="1"/>
    <col min="783" max="783" width="8.42578125" customWidth="1"/>
    <col min="784" max="785" width="0" hidden="1" customWidth="1"/>
    <col min="786" max="786" width="13" customWidth="1"/>
    <col min="787" max="787" width="11.85546875" customWidth="1"/>
    <col min="788" max="788" width="12" customWidth="1"/>
    <col min="789" max="789" width="13.42578125" customWidth="1"/>
    <col min="790" max="790" width="13.140625" customWidth="1"/>
    <col min="791" max="791" width="8.28515625" customWidth="1"/>
    <col min="792" max="792" width="7" customWidth="1"/>
    <col min="793" max="793" width="8.140625" customWidth="1"/>
    <col min="794" max="794" width="8.5703125" customWidth="1"/>
    <col min="795" max="795" width="9.85546875" customWidth="1"/>
    <col min="1025" max="1025" width="11.140625" customWidth="1"/>
    <col min="1026" max="1026" width="7.140625" customWidth="1"/>
    <col min="1027" max="1027" width="8.42578125" customWidth="1"/>
    <col min="1028" max="1028" width="9.140625" customWidth="1"/>
    <col min="1029" max="1029" width="20.42578125" customWidth="1"/>
    <col min="1030" max="1030" width="7.5703125" customWidth="1"/>
    <col min="1031" max="1031" width="9.42578125" customWidth="1"/>
    <col min="1032" max="1032" width="8.7109375" customWidth="1"/>
    <col min="1033" max="1033" width="8.5703125" customWidth="1"/>
    <col min="1034" max="1034" width="9.42578125" customWidth="1"/>
    <col min="1035" max="1035" width="8.28515625" customWidth="1"/>
    <col min="1036" max="1036" width="12.5703125" customWidth="1"/>
    <col min="1037" max="1037" width="8.5703125" customWidth="1"/>
    <col min="1038" max="1038" width="8.28515625" customWidth="1"/>
    <col min="1039" max="1039" width="8.42578125" customWidth="1"/>
    <col min="1040" max="1041" width="0" hidden="1" customWidth="1"/>
    <col min="1042" max="1042" width="13" customWidth="1"/>
    <col min="1043" max="1043" width="11.85546875" customWidth="1"/>
    <col min="1044" max="1044" width="12" customWidth="1"/>
    <col min="1045" max="1045" width="13.42578125" customWidth="1"/>
    <col min="1046" max="1046" width="13.140625" customWidth="1"/>
    <col min="1047" max="1047" width="8.28515625" customWidth="1"/>
    <col min="1048" max="1048" width="7" customWidth="1"/>
    <col min="1049" max="1049" width="8.140625" customWidth="1"/>
    <col min="1050" max="1050" width="8.5703125" customWidth="1"/>
    <col min="1051" max="1051" width="9.85546875" customWidth="1"/>
    <col min="1281" max="1281" width="11.140625" customWidth="1"/>
    <col min="1282" max="1282" width="7.140625" customWidth="1"/>
    <col min="1283" max="1283" width="8.42578125" customWidth="1"/>
    <col min="1284" max="1284" width="9.140625" customWidth="1"/>
    <col min="1285" max="1285" width="20.42578125" customWidth="1"/>
    <col min="1286" max="1286" width="7.5703125" customWidth="1"/>
    <col min="1287" max="1287" width="9.42578125" customWidth="1"/>
    <col min="1288" max="1288" width="8.7109375" customWidth="1"/>
    <col min="1289" max="1289" width="8.5703125" customWidth="1"/>
    <col min="1290" max="1290" width="9.42578125" customWidth="1"/>
    <col min="1291" max="1291" width="8.28515625" customWidth="1"/>
    <col min="1292" max="1292" width="12.5703125" customWidth="1"/>
    <col min="1293" max="1293" width="8.5703125" customWidth="1"/>
    <col min="1294" max="1294" width="8.28515625" customWidth="1"/>
    <col min="1295" max="1295" width="8.42578125" customWidth="1"/>
    <col min="1296" max="1297" width="0" hidden="1" customWidth="1"/>
    <col min="1298" max="1298" width="13" customWidth="1"/>
    <col min="1299" max="1299" width="11.85546875" customWidth="1"/>
    <col min="1300" max="1300" width="12" customWidth="1"/>
    <col min="1301" max="1301" width="13.42578125" customWidth="1"/>
    <col min="1302" max="1302" width="13.140625" customWidth="1"/>
    <col min="1303" max="1303" width="8.28515625" customWidth="1"/>
    <col min="1304" max="1304" width="7" customWidth="1"/>
    <col min="1305" max="1305" width="8.140625" customWidth="1"/>
    <col min="1306" max="1306" width="8.5703125" customWidth="1"/>
    <col min="1307" max="1307" width="9.85546875" customWidth="1"/>
    <col min="1537" max="1537" width="11.140625" customWidth="1"/>
    <col min="1538" max="1538" width="7.140625" customWidth="1"/>
    <col min="1539" max="1539" width="8.42578125" customWidth="1"/>
    <col min="1540" max="1540" width="9.140625" customWidth="1"/>
    <col min="1541" max="1541" width="20.42578125" customWidth="1"/>
    <col min="1542" max="1542" width="7.5703125" customWidth="1"/>
    <col min="1543" max="1543" width="9.42578125" customWidth="1"/>
    <col min="1544" max="1544" width="8.7109375" customWidth="1"/>
    <col min="1545" max="1545" width="8.5703125" customWidth="1"/>
    <col min="1546" max="1546" width="9.42578125" customWidth="1"/>
    <col min="1547" max="1547" width="8.28515625" customWidth="1"/>
    <col min="1548" max="1548" width="12.5703125" customWidth="1"/>
    <col min="1549" max="1549" width="8.5703125" customWidth="1"/>
    <col min="1550" max="1550" width="8.28515625" customWidth="1"/>
    <col min="1551" max="1551" width="8.42578125" customWidth="1"/>
    <col min="1552" max="1553" width="0" hidden="1" customWidth="1"/>
    <col min="1554" max="1554" width="13" customWidth="1"/>
    <col min="1555" max="1555" width="11.85546875" customWidth="1"/>
    <col min="1556" max="1556" width="12" customWidth="1"/>
    <col min="1557" max="1557" width="13.42578125" customWidth="1"/>
    <col min="1558" max="1558" width="13.140625" customWidth="1"/>
    <col min="1559" max="1559" width="8.28515625" customWidth="1"/>
    <col min="1560" max="1560" width="7" customWidth="1"/>
    <col min="1561" max="1561" width="8.140625" customWidth="1"/>
    <col min="1562" max="1562" width="8.5703125" customWidth="1"/>
    <col min="1563" max="1563" width="9.85546875" customWidth="1"/>
    <col min="1793" max="1793" width="11.140625" customWidth="1"/>
    <col min="1794" max="1794" width="7.140625" customWidth="1"/>
    <col min="1795" max="1795" width="8.42578125" customWidth="1"/>
    <col min="1796" max="1796" width="9.140625" customWidth="1"/>
    <col min="1797" max="1797" width="20.42578125" customWidth="1"/>
    <col min="1798" max="1798" width="7.5703125" customWidth="1"/>
    <col min="1799" max="1799" width="9.42578125" customWidth="1"/>
    <col min="1800" max="1800" width="8.7109375" customWidth="1"/>
    <col min="1801" max="1801" width="8.5703125" customWidth="1"/>
    <col min="1802" max="1802" width="9.42578125" customWidth="1"/>
    <col min="1803" max="1803" width="8.28515625" customWidth="1"/>
    <col min="1804" max="1804" width="12.5703125" customWidth="1"/>
    <col min="1805" max="1805" width="8.5703125" customWidth="1"/>
    <col min="1806" max="1806" width="8.28515625" customWidth="1"/>
    <col min="1807" max="1807" width="8.42578125" customWidth="1"/>
    <col min="1808" max="1809" width="0" hidden="1" customWidth="1"/>
    <col min="1810" max="1810" width="13" customWidth="1"/>
    <col min="1811" max="1811" width="11.85546875" customWidth="1"/>
    <col min="1812" max="1812" width="12" customWidth="1"/>
    <col min="1813" max="1813" width="13.42578125" customWidth="1"/>
    <col min="1814" max="1814" width="13.140625" customWidth="1"/>
    <col min="1815" max="1815" width="8.28515625" customWidth="1"/>
    <col min="1816" max="1816" width="7" customWidth="1"/>
    <col min="1817" max="1817" width="8.140625" customWidth="1"/>
    <col min="1818" max="1818" width="8.5703125" customWidth="1"/>
    <col min="1819" max="1819" width="9.85546875" customWidth="1"/>
    <col min="2049" max="2049" width="11.140625" customWidth="1"/>
    <col min="2050" max="2050" width="7.140625" customWidth="1"/>
    <col min="2051" max="2051" width="8.42578125" customWidth="1"/>
    <col min="2052" max="2052" width="9.140625" customWidth="1"/>
    <col min="2053" max="2053" width="20.42578125" customWidth="1"/>
    <col min="2054" max="2054" width="7.5703125" customWidth="1"/>
    <col min="2055" max="2055" width="9.42578125" customWidth="1"/>
    <col min="2056" max="2056" width="8.7109375" customWidth="1"/>
    <col min="2057" max="2057" width="8.5703125" customWidth="1"/>
    <col min="2058" max="2058" width="9.42578125" customWidth="1"/>
    <col min="2059" max="2059" width="8.28515625" customWidth="1"/>
    <col min="2060" max="2060" width="12.5703125" customWidth="1"/>
    <col min="2061" max="2061" width="8.5703125" customWidth="1"/>
    <col min="2062" max="2062" width="8.28515625" customWidth="1"/>
    <col min="2063" max="2063" width="8.42578125" customWidth="1"/>
    <col min="2064" max="2065" width="0" hidden="1" customWidth="1"/>
    <col min="2066" max="2066" width="13" customWidth="1"/>
    <col min="2067" max="2067" width="11.85546875" customWidth="1"/>
    <col min="2068" max="2068" width="12" customWidth="1"/>
    <col min="2069" max="2069" width="13.42578125" customWidth="1"/>
    <col min="2070" max="2070" width="13.140625" customWidth="1"/>
    <col min="2071" max="2071" width="8.28515625" customWidth="1"/>
    <col min="2072" max="2072" width="7" customWidth="1"/>
    <col min="2073" max="2073" width="8.140625" customWidth="1"/>
    <col min="2074" max="2074" width="8.5703125" customWidth="1"/>
    <col min="2075" max="2075" width="9.85546875" customWidth="1"/>
    <col min="2305" max="2305" width="11.140625" customWidth="1"/>
    <col min="2306" max="2306" width="7.140625" customWidth="1"/>
    <col min="2307" max="2307" width="8.42578125" customWidth="1"/>
    <col min="2308" max="2308" width="9.140625" customWidth="1"/>
    <col min="2309" max="2309" width="20.42578125" customWidth="1"/>
    <col min="2310" max="2310" width="7.5703125" customWidth="1"/>
    <col min="2311" max="2311" width="9.42578125" customWidth="1"/>
    <col min="2312" max="2312" width="8.7109375" customWidth="1"/>
    <col min="2313" max="2313" width="8.5703125" customWidth="1"/>
    <col min="2314" max="2314" width="9.42578125" customWidth="1"/>
    <col min="2315" max="2315" width="8.28515625" customWidth="1"/>
    <col min="2316" max="2316" width="12.5703125" customWidth="1"/>
    <col min="2317" max="2317" width="8.5703125" customWidth="1"/>
    <col min="2318" max="2318" width="8.28515625" customWidth="1"/>
    <col min="2319" max="2319" width="8.42578125" customWidth="1"/>
    <col min="2320" max="2321" width="0" hidden="1" customWidth="1"/>
    <col min="2322" max="2322" width="13" customWidth="1"/>
    <col min="2323" max="2323" width="11.85546875" customWidth="1"/>
    <col min="2324" max="2324" width="12" customWidth="1"/>
    <col min="2325" max="2325" width="13.42578125" customWidth="1"/>
    <col min="2326" max="2326" width="13.140625" customWidth="1"/>
    <col min="2327" max="2327" width="8.28515625" customWidth="1"/>
    <col min="2328" max="2328" width="7" customWidth="1"/>
    <col min="2329" max="2329" width="8.140625" customWidth="1"/>
    <col min="2330" max="2330" width="8.5703125" customWidth="1"/>
    <col min="2331" max="2331" width="9.85546875" customWidth="1"/>
    <col min="2561" max="2561" width="11.140625" customWidth="1"/>
    <col min="2562" max="2562" width="7.140625" customWidth="1"/>
    <col min="2563" max="2563" width="8.42578125" customWidth="1"/>
    <col min="2564" max="2564" width="9.140625" customWidth="1"/>
    <col min="2565" max="2565" width="20.42578125" customWidth="1"/>
    <col min="2566" max="2566" width="7.5703125" customWidth="1"/>
    <col min="2567" max="2567" width="9.42578125" customWidth="1"/>
    <col min="2568" max="2568" width="8.7109375" customWidth="1"/>
    <col min="2569" max="2569" width="8.5703125" customWidth="1"/>
    <col min="2570" max="2570" width="9.42578125" customWidth="1"/>
    <col min="2571" max="2571" width="8.28515625" customWidth="1"/>
    <col min="2572" max="2572" width="12.5703125" customWidth="1"/>
    <col min="2573" max="2573" width="8.5703125" customWidth="1"/>
    <col min="2574" max="2574" width="8.28515625" customWidth="1"/>
    <col min="2575" max="2575" width="8.42578125" customWidth="1"/>
    <col min="2576" max="2577" width="0" hidden="1" customWidth="1"/>
    <col min="2578" max="2578" width="13" customWidth="1"/>
    <col min="2579" max="2579" width="11.85546875" customWidth="1"/>
    <col min="2580" max="2580" width="12" customWidth="1"/>
    <col min="2581" max="2581" width="13.42578125" customWidth="1"/>
    <col min="2582" max="2582" width="13.140625" customWidth="1"/>
    <col min="2583" max="2583" width="8.28515625" customWidth="1"/>
    <col min="2584" max="2584" width="7" customWidth="1"/>
    <col min="2585" max="2585" width="8.140625" customWidth="1"/>
    <col min="2586" max="2586" width="8.5703125" customWidth="1"/>
    <col min="2587" max="2587" width="9.85546875" customWidth="1"/>
    <col min="2817" max="2817" width="11.140625" customWidth="1"/>
    <col min="2818" max="2818" width="7.140625" customWidth="1"/>
    <col min="2819" max="2819" width="8.42578125" customWidth="1"/>
    <col min="2820" max="2820" width="9.140625" customWidth="1"/>
    <col min="2821" max="2821" width="20.42578125" customWidth="1"/>
    <col min="2822" max="2822" width="7.5703125" customWidth="1"/>
    <col min="2823" max="2823" width="9.42578125" customWidth="1"/>
    <col min="2824" max="2824" width="8.7109375" customWidth="1"/>
    <col min="2825" max="2825" width="8.5703125" customWidth="1"/>
    <col min="2826" max="2826" width="9.42578125" customWidth="1"/>
    <col min="2827" max="2827" width="8.28515625" customWidth="1"/>
    <col min="2828" max="2828" width="12.5703125" customWidth="1"/>
    <col min="2829" max="2829" width="8.5703125" customWidth="1"/>
    <col min="2830" max="2830" width="8.28515625" customWidth="1"/>
    <col min="2831" max="2831" width="8.42578125" customWidth="1"/>
    <col min="2832" max="2833" width="0" hidden="1" customWidth="1"/>
    <col min="2834" max="2834" width="13" customWidth="1"/>
    <col min="2835" max="2835" width="11.85546875" customWidth="1"/>
    <col min="2836" max="2836" width="12" customWidth="1"/>
    <col min="2837" max="2837" width="13.42578125" customWidth="1"/>
    <col min="2838" max="2838" width="13.140625" customWidth="1"/>
    <col min="2839" max="2839" width="8.28515625" customWidth="1"/>
    <col min="2840" max="2840" width="7" customWidth="1"/>
    <col min="2841" max="2841" width="8.140625" customWidth="1"/>
    <col min="2842" max="2842" width="8.5703125" customWidth="1"/>
    <col min="2843" max="2843" width="9.85546875" customWidth="1"/>
    <col min="3073" max="3073" width="11.140625" customWidth="1"/>
    <col min="3074" max="3074" width="7.140625" customWidth="1"/>
    <col min="3075" max="3075" width="8.42578125" customWidth="1"/>
    <col min="3076" max="3076" width="9.140625" customWidth="1"/>
    <col min="3077" max="3077" width="20.42578125" customWidth="1"/>
    <col min="3078" max="3078" width="7.5703125" customWidth="1"/>
    <col min="3079" max="3079" width="9.42578125" customWidth="1"/>
    <col min="3080" max="3080" width="8.7109375" customWidth="1"/>
    <col min="3081" max="3081" width="8.5703125" customWidth="1"/>
    <col min="3082" max="3082" width="9.42578125" customWidth="1"/>
    <col min="3083" max="3083" width="8.28515625" customWidth="1"/>
    <col min="3084" max="3084" width="12.5703125" customWidth="1"/>
    <col min="3085" max="3085" width="8.5703125" customWidth="1"/>
    <col min="3086" max="3086" width="8.28515625" customWidth="1"/>
    <col min="3087" max="3087" width="8.42578125" customWidth="1"/>
    <col min="3088" max="3089" width="0" hidden="1" customWidth="1"/>
    <col min="3090" max="3090" width="13" customWidth="1"/>
    <col min="3091" max="3091" width="11.85546875" customWidth="1"/>
    <col min="3092" max="3092" width="12" customWidth="1"/>
    <col min="3093" max="3093" width="13.42578125" customWidth="1"/>
    <col min="3094" max="3094" width="13.140625" customWidth="1"/>
    <col min="3095" max="3095" width="8.28515625" customWidth="1"/>
    <col min="3096" max="3096" width="7" customWidth="1"/>
    <col min="3097" max="3097" width="8.140625" customWidth="1"/>
    <col min="3098" max="3098" width="8.5703125" customWidth="1"/>
    <col min="3099" max="3099" width="9.85546875" customWidth="1"/>
    <col min="3329" max="3329" width="11.140625" customWidth="1"/>
    <col min="3330" max="3330" width="7.140625" customWidth="1"/>
    <col min="3331" max="3331" width="8.42578125" customWidth="1"/>
    <col min="3332" max="3332" width="9.140625" customWidth="1"/>
    <col min="3333" max="3333" width="20.42578125" customWidth="1"/>
    <col min="3334" max="3334" width="7.5703125" customWidth="1"/>
    <col min="3335" max="3335" width="9.42578125" customWidth="1"/>
    <col min="3336" max="3336" width="8.7109375" customWidth="1"/>
    <col min="3337" max="3337" width="8.5703125" customWidth="1"/>
    <col min="3338" max="3338" width="9.42578125" customWidth="1"/>
    <col min="3339" max="3339" width="8.28515625" customWidth="1"/>
    <col min="3340" max="3340" width="12.5703125" customWidth="1"/>
    <col min="3341" max="3341" width="8.5703125" customWidth="1"/>
    <col min="3342" max="3342" width="8.28515625" customWidth="1"/>
    <col min="3343" max="3343" width="8.42578125" customWidth="1"/>
    <col min="3344" max="3345" width="0" hidden="1" customWidth="1"/>
    <col min="3346" max="3346" width="13" customWidth="1"/>
    <col min="3347" max="3347" width="11.85546875" customWidth="1"/>
    <col min="3348" max="3348" width="12" customWidth="1"/>
    <col min="3349" max="3349" width="13.42578125" customWidth="1"/>
    <col min="3350" max="3350" width="13.140625" customWidth="1"/>
    <col min="3351" max="3351" width="8.28515625" customWidth="1"/>
    <col min="3352" max="3352" width="7" customWidth="1"/>
    <col min="3353" max="3353" width="8.140625" customWidth="1"/>
    <col min="3354" max="3354" width="8.5703125" customWidth="1"/>
    <col min="3355" max="3355" width="9.85546875" customWidth="1"/>
    <col min="3585" max="3585" width="11.140625" customWidth="1"/>
    <col min="3586" max="3586" width="7.140625" customWidth="1"/>
    <col min="3587" max="3587" width="8.42578125" customWidth="1"/>
    <col min="3588" max="3588" width="9.140625" customWidth="1"/>
    <col min="3589" max="3589" width="20.42578125" customWidth="1"/>
    <col min="3590" max="3590" width="7.5703125" customWidth="1"/>
    <col min="3591" max="3591" width="9.42578125" customWidth="1"/>
    <col min="3592" max="3592" width="8.7109375" customWidth="1"/>
    <col min="3593" max="3593" width="8.5703125" customWidth="1"/>
    <col min="3594" max="3594" width="9.42578125" customWidth="1"/>
    <col min="3595" max="3595" width="8.28515625" customWidth="1"/>
    <col min="3596" max="3596" width="12.5703125" customWidth="1"/>
    <col min="3597" max="3597" width="8.5703125" customWidth="1"/>
    <col min="3598" max="3598" width="8.28515625" customWidth="1"/>
    <col min="3599" max="3599" width="8.42578125" customWidth="1"/>
    <col min="3600" max="3601" width="0" hidden="1" customWidth="1"/>
    <col min="3602" max="3602" width="13" customWidth="1"/>
    <col min="3603" max="3603" width="11.85546875" customWidth="1"/>
    <col min="3604" max="3604" width="12" customWidth="1"/>
    <col min="3605" max="3605" width="13.42578125" customWidth="1"/>
    <col min="3606" max="3606" width="13.140625" customWidth="1"/>
    <col min="3607" max="3607" width="8.28515625" customWidth="1"/>
    <col min="3608" max="3608" width="7" customWidth="1"/>
    <col min="3609" max="3609" width="8.140625" customWidth="1"/>
    <col min="3610" max="3610" width="8.5703125" customWidth="1"/>
    <col min="3611" max="3611" width="9.85546875" customWidth="1"/>
    <col min="3841" max="3841" width="11.140625" customWidth="1"/>
    <col min="3842" max="3842" width="7.140625" customWidth="1"/>
    <col min="3843" max="3843" width="8.42578125" customWidth="1"/>
    <col min="3844" max="3844" width="9.140625" customWidth="1"/>
    <col min="3845" max="3845" width="20.42578125" customWidth="1"/>
    <col min="3846" max="3846" width="7.5703125" customWidth="1"/>
    <col min="3847" max="3847" width="9.42578125" customWidth="1"/>
    <col min="3848" max="3848" width="8.7109375" customWidth="1"/>
    <col min="3849" max="3849" width="8.5703125" customWidth="1"/>
    <col min="3850" max="3850" width="9.42578125" customWidth="1"/>
    <col min="3851" max="3851" width="8.28515625" customWidth="1"/>
    <col min="3852" max="3852" width="12.5703125" customWidth="1"/>
    <col min="3853" max="3853" width="8.5703125" customWidth="1"/>
    <col min="3854" max="3854" width="8.28515625" customWidth="1"/>
    <col min="3855" max="3855" width="8.42578125" customWidth="1"/>
    <col min="3856" max="3857" width="0" hidden="1" customWidth="1"/>
    <col min="3858" max="3858" width="13" customWidth="1"/>
    <col min="3859" max="3859" width="11.85546875" customWidth="1"/>
    <col min="3860" max="3860" width="12" customWidth="1"/>
    <col min="3861" max="3861" width="13.42578125" customWidth="1"/>
    <col min="3862" max="3862" width="13.140625" customWidth="1"/>
    <col min="3863" max="3863" width="8.28515625" customWidth="1"/>
    <col min="3864" max="3864" width="7" customWidth="1"/>
    <col min="3865" max="3865" width="8.140625" customWidth="1"/>
    <col min="3866" max="3866" width="8.5703125" customWidth="1"/>
    <col min="3867" max="3867" width="9.85546875" customWidth="1"/>
    <col min="4097" max="4097" width="11.140625" customWidth="1"/>
    <col min="4098" max="4098" width="7.140625" customWidth="1"/>
    <col min="4099" max="4099" width="8.42578125" customWidth="1"/>
    <col min="4100" max="4100" width="9.140625" customWidth="1"/>
    <col min="4101" max="4101" width="20.42578125" customWidth="1"/>
    <col min="4102" max="4102" width="7.5703125" customWidth="1"/>
    <col min="4103" max="4103" width="9.42578125" customWidth="1"/>
    <col min="4104" max="4104" width="8.7109375" customWidth="1"/>
    <col min="4105" max="4105" width="8.5703125" customWidth="1"/>
    <col min="4106" max="4106" width="9.42578125" customWidth="1"/>
    <col min="4107" max="4107" width="8.28515625" customWidth="1"/>
    <col min="4108" max="4108" width="12.5703125" customWidth="1"/>
    <col min="4109" max="4109" width="8.5703125" customWidth="1"/>
    <col min="4110" max="4110" width="8.28515625" customWidth="1"/>
    <col min="4111" max="4111" width="8.42578125" customWidth="1"/>
    <col min="4112" max="4113" width="0" hidden="1" customWidth="1"/>
    <col min="4114" max="4114" width="13" customWidth="1"/>
    <col min="4115" max="4115" width="11.85546875" customWidth="1"/>
    <col min="4116" max="4116" width="12" customWidth="1"/>
    <col min="4117" max="4117" width="13.42578125" customWidth="1"/>
    <col min="4118" max="4118" width="13.140625" customWidth="1"/>
    <col min="4119" max="4119" width="8.28515625" customWidth="1"/>
    <col min="4120" max="4120" width="7" customWidth="1"/>
    <col min="4121" max="4121" width="8.140625" customWidth="1"/>
    <col min="4122" max="4122" width="8.5703125" customWidth="1"/>
    <col min="4123" max="4123" width="9.85546875" customWidth="1"/>
    <col min="4353" max="4353" width="11.140625" customWidth="1"/>
    <col min="4354" max="4354" width="7.140625" customWidth="1"/>
    <col min="4355" max="4355" width="8.42578125" customWidth="1"/>
    <col min="4356" max="4356" width="9.140625" customWidth="1"/>
    <col min="4357" max="4357" width="20.42578125" customWidth="1"/>
    <col min="4358" max="4358" width="7.5703125" customWidth="1"/>
    <col min="4359" max="4359" width="9.42578125" customWidth="1"/>
    <col min="4360" max="4360" width="8.7109375" customWidth="1"/>
    <col min="4361" max="4361" width="8.5703125" customWidth="1"/>
    <col min="4362" max="4362" width="9.42578125" customWidth="1"/>
    <col min="4363" max="4363" width="8.28515625" customWidth="1"/>
    <col min="4364" max="4364" width="12.5703125" customWidth="1"/>
    <col min="4365" max="4365" width="8.5703125" customWidth="1"/>
    <col min="4366" max="4366" width="8.28515625" customWidth="1"/>
    <col min="4367" max="4367" width="8.42578125" customWidth="1"/>
    <col min="4368" max="4369" width="0" hidden="1" customWidth="1"/>
    <col min="4370" max="4370" width="13" customWidth="1"/>
    <col min="4371" max="4371" width="11.85546875" customWidth="1"/>
    <col min="4372" max="4372" width="12" customWidth="1"/>
    <col min="4373" max="4373" width="13.42578125" customWidth="1"/>
    <col min="4374" max="4374" width="13.140625" customWidth="1"/>
    <col min="4375" max="4375" width="8.28515625" customWidth="1"/>
    <col min="4376" max="4376" width="7" customWidth="1"/>
    <col min="4377" max="4377" width="8.140625" customWidth="1"/>
    <col min="4378" max="4378" width="8.5703125" customWidth="1"/>
    <col min="4379" max="4379" width="9.85546875" customWidth="1"/>
    <col min="4609" max="4609" width="11.140625" customWidth="1"/>
    <col min="4610" max="4610" width="7.140625" customWidth="1"/>
    <col min="4611" max="4611" width="8.42578125" customWidth="1"/>
    <col min="4612" max="4612" width="9.140625" customWidth="1"/>
    <col min="4613" max="4613" width="20.42578125" customWidth="1"/>
    <col min="4614" max="4614" width="7.5703125" customWidth="1"/>
    <col min="4615" max="4615" width="9.42578125" customWidth="1"/>
    <col min="4616" max="4616" width="8.7109375" customWidth="1"/>
    <col min="4617" max="4617" width="8.5703125" customWidth="1"/>
    <col min="4618" max="4618" width="9.42578125" customWidth="1"/>
    <col min="4619" max="4619" width="8.28515625" customWidth="1"/>
    <col min="4620" max="4620" width="12.5703125" customWidth="1"/>
    <col min="4621" max="4621" width="8.5703125" customWidth="1"/>
    <col min="4622" max="4622" width="8.28515625" customWidth="1"/>
    <col min="4623" max="4623" width="8.42578125" customWidth="1"/>
    <col min="4624" max="4625" width="0" hidden="1" customWidth="1"/>
    <col min="4626" max="4626" width="13" customWidth="1"/>
    <col min="4627" max="4627" width="11.85546875" customWidth="1"/>
    <col min="4628" max="4628" width="12" customWidth="1"/>
    <col min="4629" max="4629" width="13.42578125" customWidth="1"/>
    <col min="4630" max="4630" width="13.140625" customWidth="1"/>
    <col min="4631" max="4631" width="8.28515625" customWidth="1"/>
    <col min="4632" max="4632" width="7" customWidth="1"/>
    <col min="4633" max="4633" width="8.140625" customWidth="1"/>
    <col min="4634" max="4634" width="8.5703125" customWidth="1"/>
    <col min="4635" max="4635" width="9.85546875" customWidth="1"/>
    <col min="4865" max="4865" width="11.140625" customWidth="1"/>
    <col min="4866" max="4866" width="7.140625" customWidth="1"/>
    <col min="4867" max="4867" width="8.42578125" customWidth="1"/>
    <col min="4868" max="4868" width="9.140625" customWidth="1"/>
    <col min="4869" max="4869" width="20.42578125" customWidth="1"/>
    <col min="4870" max="4870" width="7.5703125" customWidth="1"/>
    <col min="4871" max="4871" width="9.42578125" customWidth="1"/>
    <col min="4872" max="4872" width="8.7109375" customWidth="1"/>
    <col min="4873" max="4873" width="8.5703125" customWidth="1"/>
    <col min="4874" max="4874" width="9.42578125" customWidth="1"/>
    <col min="4875" max="4875" width="8.28515625" customWidth="1"/>
    <col min="4876" max="4876" width="12.5703125" customWidth="1"/>
    <col min="4877" max="4877" width="8.5703125" customWidth="1"/>
    <col min="4878" max="4878" width="8.28515625" customWidth="1"/>
    <col min="4879" max="4879" width="8.42578125" customWidth="1"/>
    <col min="4880" max="4881" width="0" hidden="1" customWidth="1"/>
    <col min="4882" max="4882" width="13" customWidth="1"/>
    <col min="4883" max="4883" width="11.85546875" customWidth="1"/>
    <col min="4884" max="4884" width="12" customWidth="1"/>
    <col min="4885" max="4885" width="13.42578125" customWidth="1"/>
    <col min="4886" max="4886" width="13.140625" customWidth="1"/>
    <col min="4887" max="4887" width="8.28515625" customWidth="1"/>
    <col min="4888" max="4888" width="7" customWidth="1"/>
    <col min="4889" max="4889" width="8.140625" customWidth="1"/>
    <col min="4890" max="4890" width="8.5703125" customWidth="1"/>
    <col min="4891" max="4891" width="9.85546875" customWidth="1"/>
    <col min="5121" max="5121" width="11.140625" customWidth="1"/>
    <col min="5122" max="5122" width="7.140625" customWidth="1"/>
    <col min="5123" max="5123" width="8.42578125" customWidth="1"/>
    <col min="5124" max="5124" width="9.140625" customWidth="1"/>
    <col min="5125" max="5125" width="20.42578125" customWidth="1"/>
    <col min="5126" max="5126" width="7.5703125" customWidth="1"/>
    <col min="5127" max="5127" width="9.42578125" customWidth="1"/>
    <col min="5128" max="5128" width="8.7109375" customWidth="1"/>
    <col min="5129" max="5129" width="8.5703125" customWidth="1"/>
    <col min="5130" max="5130" width="9.42578125" customWidth="1"/>
    <col min="5131" max="5131" width="8.28515625" customWidth="1"/>
    <col min="5132" max="5132" width="12.5703125" customWidth="1"/>
    <col min="5133" max="5133" width="8.5703125" customWidth="1"/>
    <col min="5134" max="5134" width="8.28515625" customWidth="1"/>
    <col min="5135" max="5135" width="8.42578125" customWidth="1"/>
    <col min="5136" max="5137" width="0" hidden="1" customWidth="1"/>
    <col min="5138" max="5138" width="13" customWidth="1"/>
    <col min="5139" max="5139" width="11.85546875" customWidth="1"/>
    <col min="5140" max="5140" width="12" customWidth="1"/>
    <col min="5141" max="5141" width="13.42578125" customWidth="1"/>
    <col min="5142" max="5142" width="13.140625" customWidth="1"/>
    <col min="5143" max="5143" width="8.28515625" customWidth="1"/>
    <col min="5144" max="5144" width="7" customWidth="1"/>
    <col min="5145" max="5145" width="8.140625" customWidth="1"/>
    <col min="5146" max="5146" width="8.5703125" customWidth="1"/>
    <col min="5147" max="5147" width="9.85546875" customWidth="1"/>
    <col min="5377" max="5377" width="11.140625" customWidth="1"/>
    <col min="5378" max="5378" width="7.140625" customWidth="1"/>
    <col min="5379" max="5379" width="8.42578125" customWidth="1"/>
    <col min="5380" max="5380" width="9.140625" customWidth="1"/>
    <col min="5381" max="5381" width="20.42578125" customWidth="1"/>
    <col min="5382" max="5382" width="7.5703125" customWidth="1"/>
    <col min="5383" max="5383" width="9.42578125" customWidth="1"/>
    <col min="5384" max="5384" width="8.7109375" customWidth="1"/>
    <col min="5385" max="5385" width="8.5703125" customWidth="1"/>
    <col min="5386" max="5386" width="9.42578125" customWidth="1"/>
    <col min="5387" max="5387" width="8.28515625" customWidth="1"/>
    <col min="5388" max="5388" width="12.5703125" customWidth="1"/>
    <col min="5389" max="5389" width="8.5703125" customWidth="1"/>
    <col min="5390" max="5390" width="8.28515625" customWidth="1"/>
    <col min="5391" max="5391" width="8.42578125" customWidth="1"/>
    <col min="5392" max="5393" width="0" hidden="1" customWidth="1"/>
    <col min="5394" max="5394" width="13" customWidth="1"/>
    <col min="5395" max="5395" width="11.85546875" customWidth="1"/>
    <col min="5396" max="5396" width="12" customWidth="1"/>
    <col min="5397" max="5397" width="13.42578125" customWidth="1"/>
    <col min="5398" max="5398" width="13.140625" customWidth="1"/>
    <col min="5399" max="5399" width="8.28515625" customWidth="1"/>
    <col min="5400" max="5400" width="7" customWidth="1"/>
    <col min="5401" max="5401" width="8.140625" customWidth="1"/>
    <col min="5402" max="5402" width="8.5703125" customWidth="1"/>
    <col min="5403" max="5403" width="9.85546875" customWidth="1"/>
    <col min="5633" max="5633" width="11.140625" customWidth="1"/>
    <col min="5634" max="5634" width="7.140625" customWidth="1"/>
    <col min="5635" max="5635" width="8.42578125" customWidth="1"/>
    <col min="5636" max="5636" width="9.140625" customWidth="1"/>
    <col min="5637" max="5637" width="20.42578125" customWidth="1"/>
    <col min="5638" max="5638" width="7.5703125" customWidth="1"/>
    <col min="5639" max="5639" width="9.42578125" customWidth="1"/>
    <col min="5640" max="5640" width="8.7109375" customWidth="1"/>
    <col min="5641" max="5641" width="8.5703125" customWidth="1"/>
    <col min="5642" max="5642" width="9.42578125" customWidth="1"/>
    <col min="5643" max="5643" width="8.28515625" customWidth="1"/>
    <col min="5644" max="5644" width="12.5703125" customWidth="1"/>
    <col min="5645" max="5645" width="8.5703125" customWidth="1"/>
    <col min="5646" max="5646" width="8.28515625" customWidth="1"/>
    <col min="5647" max="5647" width="8.42578125" customWidth="1"/>
    <col min="5648" max="5649" width="0" hidden="1" customWidth="1"/>
    <col min="5650" max="5650" width="13" customWidth="1"/>
    <col min="5651" max="5651" width="11.85546875" customWidth="1"/>
    <col min="5652" max="5652" width="12" customWidth="1"/>
    <col min="5653" max="5653" width="13.42578125" customWidth="1"/>
    <col min="5654" max="5654" width="13.140625" customWidth="1"/>
    <col min="5655" max="5655" width="8.28515625" customWidth="1"/>
    <col min="5656" max="5656" width="7" customWidth="1"/>
    <col min="5657" max="5657" width="8.140625" customWidth="1"/>
    <col min="5658" max="5658" width="8.5703125" customWidth="1"/>
    <col min="5659" max="5659" width="9.85546875" customWidth="1"/>
    <col min="5889" max="5889" width="11.140625" customWidth="1"/>
    <col min="5890" max="5890" width="7.140625" customWidth="1"/>
    <col min="5891" max="5891" width="8.42578125" customWidth="1"/>
    <col min="5892" max="5892" width="9.140625" customWidth="1"/>
    <col min="5893" max="5893" width="20.42578125" customWidth="1"/>
    <col min="5894" max="5894" width="7.5703125" customWidth="1"/>
    <col min="5895" max="5895" width="9.42578125" customWidth="1"/>
    <col min="5896" max="5896" width="8.7109375" customWidth="1"/>
    <col min="5897" max="5897" width="8.5703125" customWidth="1"/>
    <col min="5898" max="5898" width="9.42578125" customWidth="1"/>
    <col min="5899" max="5899" width="8.28515625" customWidth="1"/>
    <col min="5900" max="5900" width="12.5703125" customWidth="1"/>
    <col min="5901" max="5901" width="8.5703125" customWidth="1"/>
    <col min="5902" max="5902" width="8.28515625" customWidth="1"/>
    <col min="5903" max="5903" width="8.42578125" customWidth="1"/>
    <col min="5904" max="5905" width="0" hidden="1" customWidth="1"/>
    <col min="5906" max="5906" width="13" customWidth="1"/>
    <col min="5907" max="5907" width="11.85546875" customWidth="1"/>
    <col min="5908" max="5908" width="12" customWidth="1"/>
    <col min="5909" max="5909" width="13.42578125" customWidth="1"/>
    <col min="5910" max="5910" width="13.140625" customWidth="1"/>
    <col min="5911" max="5911" width="8.28515625" customWidth="1"/>
    <col min="5912" max="5912" width="7" customWidth="1"/>
    <col min="5913" max="5913" width="8.140625" customWidth="1"/>
    <col min="5914" max="5914" width="8.5703125" customWidth="1"/>
    <col min="5915" max="5915" width="9.85546875" customWidth="1"/>
    <col min="6145" max="6145" width="11.140625" customWidth="1"/>
    <col min="6146" max="6146" width="7.140625" customWidth="1"/>
    <col min="6147" max="6147" width="8.42578125" customWidth="1"/>
    <col min="6148" max="6148" width="9.140625" customWidth="1"/>
    <col min="6149" max="6149" width="20.42578125" customWidth="1"/>
    <col min="6150" max="6150" width="7.5703125" customWidth="1"/>
    <col min="6151" max="6151" width="9.42578125" customWidth="1"/>
    <col min="6152" max="6152" width="8.7109375" customWidth="1"/>
    <col min="6153" max="6153" width="8.5703125" customWidth="1"/>
    <col min="6154" max="6154" width="9.42578125" customWidth="1"/>
    <col min="6155" max="6155" width="8.28515625" customWidth="1"/>
    <col min="6156" max="6156" width="12.5703125" customWidth="1"/>
    <col min="6157" max="6157" width="8.5703125" customWidth="1"/>
    <col min="6158" max="6158" width="8.28515625" customWidth="1"/>
    <col min="6159" max="6159" width="8.42578125" customWidth="1"/>
    <col min="6160" max="6161" width="0" hidden="1" customWidth="1"/>
    <col min="6162" max="6162" width="13" customWidth="1"/>
    <col min="6163" max="6163" width="11.85546875" customWidth="1"/>
    <col min="6164" max="6164" width="12" customWidth="1"/>
    <col min="6165" max="6165" width="13.42578125" customWidth="1"/>
    <col min="6166" max="6166" width="13.140625" customWidth="1"/>
    <col min="6167" max="6167" width="8.28515625" customWidth="1"/>
    <col min="6168" max="6168" width="7" customWidth="1"/>
    <col min="6169" max="6169" width="8.140625" customWidth="1"/>
    <col min="6170" max="6170" width="8.5703125" customWidth="1"/>
    <col min="6171" max="6171" width="9.85546875" customWidth="1"/>
    <col min="6401" max="6401" width="11.140625" customWidth="1"/>
    <col min="6402" max="6402" width="7.140625" customWidth="1"/>
    <col min="6403" max="6403" width="8.42578125" customWidth="1"/>
    <col min="6404" max="6404" width="9.140625" customWidth="1"/>
    <col min="6405" max="6405" width="20.42578125" customWidth="1"/>
    <col min="6406" max="6406" width="7.5703125" customWidth="1"/>
    <col min="6407" max="6407" width="9.42578125" customWidth="1"/>
    <col min="6408" max="6408" width="8.7109375" customWidth="1"/>
    <col min="6409" max="6409" width="8.5703125" customWidth="1"/>
    <col min="6410" max="6410" width="9.42578125" customWidth="1"/>
    <col min="6411" max="6411" width="8.28515625" customWidth="1"/>
    <col min="6412" max="6412" width="12.5703125" customWidth="1"/>
    <col min="6413" max="6413" width="8.5703125" customWidth="1"/>
    <col min="6414" max="6414" width="8.28515625" customWidth="1"/>
    <col min="6415" max="6415" width="8.42578125" customWidth="1"/>
    <col min="6416" max="6417" width="0" hidden="1" customWidth="1"/>
    <col min="6418" max="6418" width="13" customWidth="1"/>
    <col min="6419" max="6419" width="11.85546875" customWidth="1"/>
    <col min="6420" max="6420" width="12" customWidth="1"/>
    <col min="6421" max="6421" width="13.42578125" customWidth="1"/>
    <col min="6422" max="6422" width="13.140625" customWidth="1"/>
    <col min="6423" max="6423" width="8.28515625" customWidth="1"/>
    <col min="6424" max="6424" width="7" customWidth="1"/>
    <col min="6425" max="6425" width="8.140625" customWidth="1"/>
    <col min="6426" max="6426" width="8.5703125" customWidth="1"/>
    <col min="6427" max="6427" width="9.85546875" customWidth="1"/>
    <col min="6657" max="6657" width="11.140625" customWidth="1"/>
    <col min="6658" max="6658" width="7.140625" customWidth="1"/>
    <col min="6659" max="6659" width="8.42578125" customWidth="1"/>
    <col min="6660" max="6660" width="9.140625" customWidth="1"/>
    <col min="6661" max="6661" width="20.42578125" customWidth="1"/>
    <col min="6662" max="6662" width="7.5703125" customWidth="1"/>
    <col min="6663" max="6663" width="9.42578125" customWidth="1"/>
    <col min="6664" max="6664" width="8.7109375" customWidth="1"/>
    <col min="6665" max="6665" width="8.5703125" customWidth="1"/>
    <col min="6666" max="6666" width="9.42578125" customWidth="1"/>
    <col min="6667" max="6667" width="8.28515625" customWidth="1"/>
    <col min="6668" max="6668" width="12.5703125" customWidth="1"/>
    <col min="6669" max="6669" width="8.5703125" customWidth="1"/>
    <col min="6670" max="6670" width="8.28515625" customWidth="1"/>
    <col min="6671" max="6671" width="8.42578125" customWidth="1"/>
    <col min="6672" max="6673" width="0" hidden="1" customWidth="1"/>
    <col min="6674" max="6674" width="13" customWidth="1"/>
    <col min="6675" max="6675" width="11.85546875" customWidth="1"/>
    <col min="6676" max="6676" width="12" customWidth="1"/>
    <col min="6677" max="6677" width="13.42578125" customWidth="1"/>
    <col min="6678" max="6678" width="13.140625" customWidth="1"/>
    <col min="6679" max="6679" width="8.28515625" customWidth="1"/>
    <col min="6680" max="6680" width="7" customWidth="1"/>
    <col min="6681" max="6681" width="8.140625" customWidth="1"/>
    <col min="6682" max="6682" width="8.5703125" customWidth="1"/>
    <col min="6683" max="6683" width="9.85546875" customWidth="1"/>
    <col min="6913" max="6913" width="11.140625" customWidth="1"/>
    <col min="6914" max="6914" width="7.140625" customWidth="1"/>
    <col min="6915" max="6915" width="8.42578125" customWidth="1"/>
    <col min="6916" max="6916" width="9.140625" customWidth="1"/>
    <col min="6917" max="6917" width="20.42578125" customWidth="1"/>
    <col min="6918" max="6918" width="7.5703125" customWidth="1"/>
    <col min="6919" max="6919" width="9.42578125" customWidth="1"/>
    <col min="6920" max="6920" width="8.7109375" customWidth="1"/>
    <col min="6921" max="6921" width="8.5703125" customWidth="1"/>
    <col min="6922" max="6922" width="9.42578125" customWidth="1"/>
    <col min="6923" max="6923" width="8.28515625" customWidth="1"/>
    <col min="6924" max="6924" width="12.5703125" customWidth="1"/>
    <col min="6925" max="6925" width="8.5703125" customWidth="1"/>
    <col min="6926" max="6926" width="8.28515625" customWidth="1"/>
    <col min="6927" max="6927" width="8.42578125" customWidth="1"/>
    <col min="6928" max="6929" width="0" hidden="1" customWidth="1"/>
    <col min="6930" max="6930" width="13" customWidth="1"/>
    <col min="6931" max="6931" width="11.85546875" customWidth="1"/>
    <col min="6932" max="6932" width="12" customWidth="1"/>
    <col min="6933" max="6933" width="13.42578125" customWidth="1"/>
    <col min="6934" max="6934" width="13.140625" customWidth="1"/>
    <col min="6935" max="6935" width="8.28515625" customWidth="1"/>
    <col min="6936" max="6936" width="7" customWidth="1"/>
    <col min="6937" max="6937" width="8.140625" customWidth="1"/>
    <col min="6938" max="6938" width="8.5703125" customWidth="1"/>
    <col min="6939" max="6939" width="9.85546875" customWidth="1"/>
    <col min="7169" max="7169" width="11.140625" customWidth="1"/>
    <col min="7170" max="7170" width="7.140625" customWidth="1"/>
    <col min="7171" max="7171" width="8.42578125" customWidth="1"/>
    <col min="7172" max="7172" width="9.140625" customWidth="1"/>
    <col min="7173" max="7173" width="20.42578125" customWidth="1"/>
    <col min="7174" max="7174" width="7.5703125" customWidth="1"/>
    <col min="7175" max="7175" width="9.42578125" customWidth="1"/>
    <col min="7176" max="7176" width="8.7109375" customWidth="1"/>
    <col min="7177" max="7177" width="8.5703125" customWidth="1"/>
    <col min="7178" max="7178" width="9.42578125" customWidth="1"/>
    <col min="7179" max="7179" width="8.28515625" customWidth="1"/>
    <col min="7180" max="7180" width="12.5703125" customWidth="1"/>
    <col min="7181" max="7181" width="8.5703125" customWidth="1"/>
    <col min="7182" max="7182" width="8.28515625" customWidth="1"/>
    <col min="7183" max="7183" width="8.42578125" customWidth="1"/>
    <col min="7184" max="7185" width="0" hidden="1" customWidth="1"/>
    <col min="7186" max="7186" width="13" customWidth="1"/>
    <col min="7187" max="7187" width="11.85546875" customWidth="1"/>
    <col min="7188" max="7188" width="12" customWidth="1"/>
    <col min="7189" max="7189" width="13.42578125" customWidth="1"/>
    <col min="7190" max="7190" width="13.140625" customWidth="1"/>
    <col min="7191" max="7191" width="8.28515625" customWidth="1"/>
    <col min="7192" max="7192" width="7" customWidth="1"/>
    <col min="7193" max="7193" width="8.140625" customWidth="1"/>
    <col min="7194" max="7194" width="8.5703125" customWidth="1"/>
    <col min="7195" max="7195" width="9.85546875" customWidth="1"/>
    <col min="7425" max="7425" width="11.140625" customWidth="1"/>
    <col min="7426" max="7426" width="7.140625" customWidth="1"/>
    <col min="7427" max="7427" width="8.42578125" customWidth="1"/>
    <col min="7428" max="7428" width="9.140625" customWidth="1"/>
    <col min="7429" max="7429" width="20.42578125" customWidth="1"/>
    <col min="7430" max="7430" width="7.5703125" customWidth="1"/>
    <col min="7431" max="7431" width="9.42578125" customWidth="1"/>
    <col min="7432" max="7432" width="8.7109375" customWidth="1"/>
    <col min="7433" max="7433" width="8.5703125" customWidth="1"/>
    <col min="7434" max="7434" width="9.42578125" customWidth="1"/>
    <col min="7435" max="7435" width="8.28515625" customWidth="1"/>
    <col min="7436" max="7436" width="12.5703125" customWidth="1"/>
    <col min="7437" max="7437" width="8.5703125" customWidth="1"/>
    <col min="7438" max="7438" width="8.28515625" customWidth="1"/>
    <col min="7439" max="7439" width="8.42578125" customWidth="1"/>
    <col min="7440" max="7441" width="0" hidden="1" customWidth="1"/>
    <col min="7442" max="7442" width="13" customWidth="1"/>
    <col min="7443" max="7443" width="11.85546875" customWidth="1"/>
    <col min="7444" max="7444" width="12" customWidth="1"/>
    <col min="7445" max="7445" width="13.42578125" customWidth="1"/>
    <col min="7446" max="7446" width="13.140625" customWidth="1"/>
    <col min="7447" max="7447" width="8.28515625" customWidth="1"/>
    <col min="7448" max="7448" width="7" customWidth="1"/>
    <col min="7449" max="7449" width="8.140625" customWidth="1"/>
    <col min="7450" max="7450" width="8.5703125" customWidth="1"/>
    <col min="7451" max="7451" width="9.85546875" customWidth="1"/>
    <col min="7681" max="7681" width="11.140625" customWidth="1"/>
    <col min="7682" max="7682" width="7.140625" customWidth="1"/>
    <col min="7683" max="7683" width="8.42578125" customWidth="1"/>
    <col min="7684" max="7684" width="9.140625" customWidth="1"/>
    <col min="7685" max="7685" width="20.42578125" customWidth="1"/>
    <col min="7686" max="7686" width="7.5703125" customWidth="1"/>
    <col min="7687" max="7687" width="9.42578125" customWidth="1"/>
    <col min="7688" max="7688" width="8.7109375" customWidth="1"/>
    <col min="7689" max="7689" width="8.5703125" customWidth="1"/>
    <col min="7690" max="7690" width="9.42578125" customWidth="1"/>
    <col min="7691" max="7691" width="8.28515625" customWidth="1"/>
    <col min="7692" max="7692" width="12.5703125" customWidth="1"/>
    <col min="7693" max="7693" width="8.5703125" customWidth="1"/>
    <col min="7694" max="7694" width="8.28515625" customWidth="1"/>
    <col min="7695" max="7695" width="8.42578125" customWidth="1"/>
    <col min="7696" max="7697" width="0" hidden="1" customWidth="1"/>
    <col min="7698" max="7698" width="13" customWidth="1"/>
    <col min="7699" max="7699" width="11.85546875" customWidth="1"/>
    <col min="7700" max="7700" width="12" customWidth="1"/>
    <col min="7701" max="7701" width="13.42578125" customWidth="1"/>
    <col min="7702" max="7702" width="13.140625" customWidth="1"/>
    <col min="7703" max="7703" width="8.28515625" customWidth="1"/>
    <col min="7704" max="7704" width="7" customWidth="1"/>
    <col min="7705" max="7705" width="8.140625" customWidth="1"/>
    <col min="7706" max="7706" width="8.5703125" customWidth="1"/>
    <col min="7707" max="7707" width="9.85546875" customWidth="1"/>
    <col min="7937" max="7937" width="11.140625" customWidth="1"/>
    <col min="7938" max="7938" width="7.140625" customWidth="1"/>
    <col min="7939" max="7939" width="8.42578125" customWidth="1"/>
    <col min="7940" max="7940" width="9.140625" customWidth="1"/>
    <col min="7941" max="7941" width="20.42578125" customWidth="1"/>
    <col min="7942" max="7942" width="7.5703125" customWidth="1"/>
    <col min="7943" max="7943" width="9.42578125" customWidth="1"/>
    <col min="7944" max="7944" width="8.7109375" customWidth="1"/>
    <col min="7945" max="7945" width="8.5703125" customWidth="1"/>
    <col min="7946" max="7946" width="9.42578125" customWidth="1"/>
    <col min="7947" max="7947" width="8.28515625" customWidth="1"/>
    <col min="7948" max="7948" width="12.5703125" customWidth="1"/>
    <col min="7949" max="7949" width="8.5703125" customWidth="1"/>
    <col min="7950" max="7950" width="8.28515625" customWidth="1"/>
    <col min="7951" max="7951" width="8.42578125" customWidth="1"/>
    <col min="7952" max="7953" width="0" hidden="1" customWidth="1"/>
    <col min="7954" max="7954" width="13" customWidth="1"/>
    <col min="7955" max="7955" width="11.85546875" customWidth="1"/>
    <col min="7956" max="7956" width="12" customWidth="1"/>
    <col min="7957" max="7957" width="13.42578125" customWidth="1"/>
    <col min="7958" max="7958" width="13.140625" customWidth="1"/>
    <col min="7959" max="7959" width="8.28515625" customWidth="1"/>
    <col min="7960" max="7960" width="7" customWidth="1"/>
    <col min="7961" max="7961" width="8.140625" customWidth="1"/>
    <col min="7962" max="7962" width="8.5703125" customWidth="1"/>
    <col min="7963" max="7963" width="9.85546875" customWidth="1"/>
    <col min="8193" max="8193" width="11.140625" customWidth="1"/>
    <col min="8194" max="8194" width="7.140625" customWidth="1"/>
    <col min="8195" max="8195" width="8.42578125" customWidth="1"/>
    <col min="8196" max="8196" width="9.140625" customWidth="1"/>
    <col min="8197" max="8197" width="20.42578125" customWidth="1"/>
    <col min="8198" max="8198" width="7.5703125" customWidth="1"/>
    <col min="8199" max="8199" width="9.42578125" customWidth="1"/>
    <col min="8200" max="8200" width="8.7109375" customWidth="1"/>
    <col min="8201" max="8201" width="8.5703125" customWidth="1"/>
    <col min="8202" max="8202" width="9.42578125" customWidth="1"/>
    <col min="8203" max="8203" width="8.28515625" customWidth="1"/>
    <col min="8204" max="8204" width="12.5703125" customWidth="1"/>
    <col min="8205" max="8205" width="8.5703125" customWidth="1"/>
    <col min="8206" max="8206" width="8.28515625" customWidth="1"/>
    <col min="8207" max="8207" width="8.42578125" customWidth="1"/>
    <col min="8208" max="8209" width="0" hidden="1" customWidth="1"/>
    <col min="8210" max="8210" width="13" customWidth="1"/>
    <col min="8211" max="8211" width="11.85546875" customWidth="1"/>
    <col min="8212" max="8212" width="12" customWidth="1"/>
    <col min="8213" max="8213" width="13.42578125" customWidth="1"/>
    <col min="8214" max="8214" width="13.140625" customWidth="1"/>
    <col min="8215" max="8215" width="8.28515625" customWidth="1"/>
    <col min="8216" max="8216" width="7" customWidth="1"/>
    <col min="8217" max="8217" width="8.140625" customWidth="1"/>
    <col min="8218" max="8218" width="8.5703125" customWidth="1"/>
    <col min="8219" max="8219" width="9.85546875" customWidth="1"/>
    <col min="8449" max="8449" width="11.140625" customWidth="1"/>
    <col min="8450" max="8450" width="7.140625" customWidth="1"/>
    <col min="8451" max="8451" width="8.42578125" customWidth="1"/>
    <col min="8452" max="8452" width="9.140625" customWidth="1"/>
    <col min="8453" max="8453" width="20.42578125" customWidth="1"/>
    <col min="8454" max="8454" width="7.5703125" customWidth="1"/>
    <col min="8455" max="8455" width="9.42578125" customWidth="1"/>
    <col min="8456" max="8456" width="8.7109375" customWidth="1"/>
    <col min="8457" max="8457" width="8.5703125" customWidth="1"/>
    <col min="8458" max="8458" width="9.42578125" customWidth="1"/>
    <col min="8459" max="8459" width="8.28515625" customWidth="1"/>
    <col min="8460" max="8460" width="12.5703125" customWidth="1"/>
    <col min="8461" max="8461" width="8.5703125" customWidth="1"/>
    <col min="8462" max="8462" width="8.28515625" customWidth="1"/>
    <col min="8463" max="8463" width="8.42578125" customWidth="1"/>
    <col min="8464" max="8465" width="0" hidden="1" customWidth="1"/>
    <col min="8466" max="8466" width="13" customWidth="1"/>
    <col min="8467" max="8467" width="11.85546875" customWidth="1"/>
    <col min="8468" max="8468" width="12" customWidth="1"/>
    <col min="8469" max="8469" width="13.42578125" customWidth="1"/>
    <col min="8470" max="8470" width="13.140625" customWidth="1"/>
    <col min="8471" max="8471" width="8.28515625" customWidth="1"/>
    <col min="8472" max="8472" width="7" customWidth="1"/>
    <col min="8473" max="8473" width="8.140625" customWidth="1"/>
    <col min="8474" max="8474" width="8.5703125" customWidth="1"/>
    <col min="8475" max="8475" width="9.85546875" customWidth="1"/>
    <col min="8705" max="8705" width="11.140625" customWidth="1"/>
    <col min="8706" max="8706" width="7.140625" customWidth="1"/>
    <col min="8707" max="8707" width="8.42578125" customWidth="1"/>
    <col min="8708" max="8708" width="9.140625" customWidth="1"/>
    <col min="8709" max="8709" width="20.42578125" customWidth="1"/>
    <col min="8710" max="8710" width="7.5703125" customWidth="1"/>
    <col min="8711" max="8711" width="9.42578125" customWidth="1"/>
    <col min="8712" max="8712" width="8.7109375" customWidth="1"/>
    <col min="8713" max="8713" width="8.5703125" customWidth="1"/>
    <col min="8714" max="8714" width="9.42578125" customWidth="1"/>
    <col min="8715" max="8715" width="8.28515625" customWidth="1"/>
    <col min="8716" max="8716" width="12.5703125" customWidth="1"/>
    <col min="8717" max="8717" width="8.5703125" customWidth="1"/>
    <col min="8718" max="8718" width="8.28515625" customWidth="1"/>
    <col min="8719" max="8719" width="8.42578125" customWidth="1"/>
    <col min="8720" max="8721" width="0" hidden="1" customWidth="1"/>
    <col min="8722" max="8722" width="13" customWidth="1"/>
    <col min="8723" max="8723" width="11.85546875" customWidth="1"/>
    <col min="8724" max="8724" width="12" customWidth="1"/>
    <col min="8725" max="8725" width="13.42578125" customWidth="1"/>
    <col min="8726" max="8726" width="13.140625" customWidth="1"/>
    <col min="8727" max="8727" width="8.28515625" customWidth="1"/>
    <col min="8728" max="8728" width="7" customWidth="1"/>
    <col min="8729" max="8729" width="8.140625" customWidth="1"/>
    <col min="8730" max="8730" width="8.5703125" customWidth="1"/>
    <col min="8731" max="8731" width="9.85546875" customWidth="1"/>
    <col min="8961" max="8961" width="11.140625" customWidth="1"/>
    <col min="8962" max="8962" width="7.140625" customWidth="1"/>
    <col min="8963" max="8963" width="8.42578125" customWidth="1"/>
    <col min="8964" max="8964" width="9.140625" customWidth="1"/>
    <col min="8965" max="8965" width="20.42578125" customWidth="1"/>
    <col min="8966" max="8966" width="7.5703125" customWidth="1"/>
    <col min="8967" max="8967" width="9.42578125" customWidth="1"/>
    <col min="8968" max="8968" width="8.7109375" customWidth="1"/>
    <col min="8969" max="8969" width="8.5703125" customWidth="1"/>
    <col min="8970" max="8970" width="9.42578125" customWidth="1"/>
    <col min="8971" max="8971" width="8.28515625" customWidth="1"/>
    <col min="8972" max="8972" width="12.5703125" customWidth="1"/>
    <col min="8973" max="8973" width="8.5703125" customWidth="1"/>
    <col min="8974" max="8974" width="8.28515625" customWidth="1"/>
    <col min="8975" max="8975" width="8.42578125" customWidth="1"/>
    <col min="8976" max="8977" width="0" hidden="1" customWidth="1"/>
    <col min="8978" max="8978" width="13" customWidth="1"/>
    <col min="8979" max="8979" width="11.85546875" customWidth="1"/>
    <col min="8980" max="8980" width="12" customWidth="1"/>
    <col min="8981" max="8981" width="13.42578125" customWidth="1"/>
    <col min="8982" max="8982" width="13.140625" customWidth="1"/>
    <col min="8983" max="8983" width="8.28515625" customWidth="1"/>
    <col min="8984" max="8984" width="7" customWidth="1"/>
    <col min="8985" max="8985" width="8.140625" customWidth="1"/>
    <col min="8986" max="8986" width="8.5703125" customWidth="1"/>
    <col min="8987" max="8987" width="9.85546875" customWidth="1"/>
    <col min="9217" max="9217" width="11.140625" customWidth="1"/>
    <col min="9218" max="9218" width="7.140625" customWidth="1"/>
    <col min="9219" max="9219" width="8.42578125" customWidth="1"/>
    <col min="9220" max="9220" width="9.140625" customWidth="1"/>
    <col min="9221" max="9221" width="20.42578125" customWidth="1"/>
    <col min="9222" max="9222" width="7.5703125" customWidth="1"/>
    <col min="9223" max="9223" width="9.42578125" customWidth="1"/>
    <col min="9224" max="9224" width="8.7109375" customWidth="1"/>
    <col min="9225" max="9225" width="8.5703125" customWidth="1"/>
    <col min="9226" max="9226" width="9.42578125" customWidth="1"/>
    <col min="9227" max="9227" width="8.28515625" customWidth="1"/>
    <col min="9228" max="9228" width="12.5703125" customWidth="1"/>
    <col min="9229" max="9229" width="8.5703125" customWidth="1"/>
    <col min="9230" max="9230" width="8.28515625" customWidth="1"/>
    <col min="9231" max="9231" width="8.42578125" customWidth="1"/>
    <col min="9232" max="9233" width="0" hidden="1" customWidth="1"/>
    <col min="9234" max="9234" width="13" customWidth="1"/>
    <col min="9235" max="9235" width="11.85546875" customWidth="1"/>
    <col min="9236" max="9236" width="12" customWidth="1"/>
    <col min="9237" max="9237" width="13.42578125" customWidth="1"/>
    <col min="9238" max="9238" width="13.140625" customWidth="1"/>
    <col min="9239" max="9239" width="8.28515625" customWidth="1"/>
    <col min="9240" max="9240" width="7" customWidth="1"/>
    <col min="9241" max="9241" width="8.140625" customWidth="1"/>
    <col min="9242" max="9242" width="8.5703125" customWidth="1"/>
    <col min="9243" max="9243" width="9.85546875" customWidth="1"/>
    <col min="9473" max="9473" width="11.140625" customWidth="1"/>
    <col min="9474" max="9474" width="7.140625" customWidth="1"/>
    <col min="9475" max="9475" width="8.42578125" customWidth="1"/>
    <col min="9476" max="9476" width="9.140625" customWidth="1"/>
    <col min="9477" max="9477" width="20.42578125" customWidth="1"/>
    <col min="9478" max="9478" width="7.5703125" customWidth="1"/>
    <col min="9479" max="9479" width="9.42578125" customWidth="1"/>
    <col min="9480" max="9480" width="8.7109375" customWidth="1"/>
    <col min="9481" max="9481" width="8.5703125" customWidth="1"/>
    <col min="9482" max="9482" width="9.42578125" customWidth="1"/>
    <col min="9483" max="9483" width="8.28515625" customWidth="1"/>
    <col min="9484" max="9484" width="12.5703125" customWidth="1"/>
    <col min="9485" max="9485" width="8.5703125" customWidth="1"/>
    <col min="9486" max="9486" width="8.28515625" customWidth="1"/>
    <col min="9487" max="9487" width="8.42578125" customWidth="1"/>
    <col min="9488" max="9489" width="0" hidden="1" customWidth="1"/>
    <col min="9490" max="9490" width="13" customWidth="1"/>
    <col min="9491" max="9491" width="11.85546875" customWidth="1"/>
    <col min="9492" max="9492" width="12" customWidth="1"/>
    <col min="9493" max="9493" width="13.42578125" customWidth="1"/>
    <col min="9494" max="9494" width="13.140625" customWidth="1"/>
    <col min="9495" max="9495" width="8.28515625" customWidth="1"/>
    <col min="9496" max="9496" width="7" customWidth="1"/>
    <col min="9497" max="9497" width="8.140625" customWidth="1"/>
    <col min="9498" max="9498" width="8.5703125" customWidth="1"/>
    <col min="9499" max="9499" width="9.85546875" customWidth="1"/>
    <col min="9729" max="9729" width="11.140625" customWidth="1"/>
    <col min="9730" max="9730" width="7.140625" customWidth="1"/>
    <col min="9731" max="9731" width="8.42578125" customWidth="1"/>
    <col min="9732" max="9732" width="9.140625" customWidth="1"/>
    <col min="9733" max="9733" width="20.42578125" customWidth="1"/>
    <col min="9734" max="9734" width="7.5703125" customWidth="1"/>
    <col min="9735" max="9735" width="9.42578125" customWidth="1"/>
    <col min="9736" max="9736" width="8.7109375" customWidth="1"/>
    <col min="9737" max="9737" width="8.5703125" customWidth="1"/>
    <col min="9738" max="9738" width="9.42578125" customWidth="1"/>
    <col min="9739" max="9739" width="8.28515625" customWidth="1"/>
    <col min="9740" max="9740" width="12.5703125" customWidth="1"/>
    <col min="9741" max="9741" width="8.5703125" customWidth="1"/>
    <col min="9742" max="9742" width="8.28515625" customWidth="1"/>
    <col min="9743" max="9743" width="8.42578125" customWidth="1"/>
    <col min="9744" max="9745" width="0" hidden="1" customWidth="1"/>
    <col min="9746" max="9746" width="13" customWidth="1"/>
    <col min="9747" max="9747" width="11.85546875" customWidth="1"/>
    <col min="9748" max="9748" width="12" customWidth="1"/>
    <col min="9749" max="9749" width="13.42578125" customWidth="1"/>
    <col min="9750" max="9750" width="13.140625" customWidth="1"/>
    <col min="9751" max="9751" width="8.28515625" customWidth="1"/>
    <col min="9752" max="9752" width="7" customWidth="1"/>
    <col min="9753" max="9753" width="8.140625" customWidth="1"/>
    <col min="9754" max="9754" width="8.5703125" customWidth="1"/>
    <col min="9755" max="9755" width="9.85546875" customWidth="1"/>
    <col min="9985" max="9985" width="11.140625" customWidth="1"/>
    <col min="9986" max="9986" width="7.140625" customWidth="1"/>
    <col min="9987" max="9987" width="8.42578125" customWidth="1"/>
    <col min="9988" max="9988" width="9.140625" customWidth="1"/>
    <col min="9989" max="9989" width="20.42578125" customWidth="1"/>
    <col min="9990" max="9990" width="7.5703125" customWidth="1"/>
    <col min="9991" max="9991" width="9.42578125" customWidth="1"/>
    <col min="9992" max="9992" width="8.7109375" customWidth="1"/>
    <col min="9993" max="9993" width="8.5703125" customWidth="1"/>
    <col min="9994" max="9994" width="9.42578125" customWidth="1"/>
    <col min="9995" max="9995" width="8.28515625" customWidth="1"/>
    <col min="9996" max="9996" width="12.5703125" customWidth="1"/>
    <col min="9997" max="9997" width="8.5703125" customWidth="1"/>
    <col min="9998" max="9998" width="8.28515625" customWidth="1"/>
    <col min="9999" max="9999" width="8.42578125" customWidth="1"/>
    <col min="10000" max="10001" width="0" hidden="1" customWidth="1"/>
    <col min="10002" max="10002" width="13" customWidth="1"/>
    <col min="10003" max="10003" width="11.85546875" customWidth="1"/>
    <col min="10004" max="10004" width="12" customWidth="1"/>
    <col min="10005" max="10005" width="13.42578125" customWidth="1"/>
    <col min="10006" max="10006" width="13.140625" customWidth="1"/>
    <col min="10007" max="10007" width="8.28515625" customWidth="1"/>
    <col min="10008" max="10008" width="7" customWidth="1"/>
    <col min="10009" max="10009" width="8.140625" customWidth="1"/>
    <col min="10010" max="10010" width="8.5703125" customWidth="1"/>
    <col min="10011" max="10011" width="9.85546875" customWidth="1"/>
    <col min="10241" max="10241" width="11.140625" customWidth="1"/>
    <col min="10242" max="10242" width="7.140625" customWidth="1"/>
    <col min="10243" max="10243" width="8.42578125" customWidth="1"/>
    <col min="10244" max="10244" width="9.140625" customWidth="1"/>
    <col min="10245" max="10245" width="20.42578125" customWidth="1"/>
    <col min="10246" max="10246" width="7.5703125" customWidth="1"/>
    <col min="10247" max="10247" width="9.42578125" customWidth="1"/>
    <col min="10248" max="10248" width="8.7109375" customWidth="1"/>
    <col min="10249" max="10249" width="8.5703125" customWidth="1"/>
    <col min="10250" max="10250" width="9.42578125" customWidth="1"/>
    <col min="10251" max="10251" width="8.28515625" customWidth="1"/>
    <col min="10252" max="10252" width="12.5703125" customWidth="1"/>
    <col min="10253" max="10253" width="8.5703125" customWidth="1"/>
    <col min="10254" max="10254" width="8.28515625" customWidth="1"/>
    <col min="10255" max="10255" width="8.42578125" customWidth="1"/>
    <col min="10256" max="10257" width="0" hidden="1" customWidth="1"/>
    <col min="10258" max="10258" width="13" customWidth="1"/>
    <col min="10259" max="10259" width="11.85546875" customWidth="1"/>
    <col min="10260" max="10260" width="12" customWidth="1"/>
    <col min="10261" max="10261" width="13.42578125" customWidth="1"/>
    <col min="10262" max="10262" width="13.140625" customWidth="1"/>
    <col min="10263" max="10263" width="8.28515625" customWidth="1"/>
    <col min="10264" max="10264" width="7" customWidth="1"/>
    <col min="10265" max="10265" width="8.140625" customWidth="1"/>
    <col min="10266" max="10266" width="8.5703125" customWidth="1"/>
    <col min="10267" max="10267" width="9.85546875" customWidth="1"/>
    <col min="10497" max="10497" width="11.140625" customWidth="1"/>
    <col min="10498" max="10498" width="7.140625" customWidth="1"/>
    <col min="10499" max="10499" width="8.42578125" customWidth="1"/>
    <col min="10500" max="10500" width="9.140625" customWidth="1"/>
    <col min="10501" max="10501" width="20.42578125" customWidth="1"/>
    <col min="10502" max="10502" width="7.5703125" customWidth="1"/>
    <col min="10503" max="10503" width="9.42578125" customWidth="1"/>
    <col min="10504" max="10504" width="8.7109375" customWidth="1"/>
    <col min="10505" max="10505" width="8.5703125" customWidth="1"/>
    <col min="10506" max="10506" width="9.42578125" customWidth="1"/>
    <col min="10507" max="10507" width="8.28515625" customWidth="1"/>
    <col min="10508" max="10508" width="12.5703125" customWidth="1"/>
    <col min="10509" max="10509" width="8.5703125" customWidth="1"/>
    <col min="10510" max="10510" width="8.28515625" customWidth="1"/>
    <col min="10511" max="10511" width="8.42578125" customWidth="1"/>
    <col min="10512" max="10513" width="0" hidden="1" customWidth="1"/>
    <col min="10514" max="10514" width="13" customWidth="1"/>
    <col min="10515" max="10515" width="11.85546875" customWidth="1"/>
    <col min="10516" max="10516" width="12" customWidth="1"/>
    <col min="10517" max="10517" width="13.42578125" customWidth="1"/>
    <col min="10518" max="10518" width="13.140625" customWidth="1"/>
    <col min="10519" max="10519" width="8.28515625" customWidth="1"/>
    <col min="10520" max="10520" width="7" customWidth="1"/>
    <col min="10521" max="10521" width="8.140625" customWidth="1"/>
    <col min="10522" max="10522" width="8.5703125" customWidth="1"/>
    <col min="10523" max="10523" width="9.85546875" customWidth="1"/>
    <col min="10753" max="10753" width="11.140625" customWidth="1"/>
    <col min="10754" max="10754" width="7.140625" customWidth="1"/>
    <col min="10755" max="10755" width="8.42578125" customWidth="1"/>
    <col min="10756" max="10756" width="9.140625" customWidth="1"/>
    <col min="10757" max="10757" width="20.42578125" customWidth="1"/>
    <col min="10758" max="10758" width="7.5703125" customWidth="1"/>
    <col min="10759" max="10759" width="9.42578125" customWidth="1"/>
    <col min="10760" max="10760" width="8.7109375" customWidth="1"/>
    <col min="10761" max="10761" width="8.5703125" customWidth="1"/>
    <col min="10762" max="10762" width="9.42578125" customWidth="1"/>
    <col min="10763" max="10763" width="8.28515625" customWidth="1"/>
    <col min="10764" max="10764" width="12.5703125" customWidth="1"/>
    <col min="10765" max="10765" width="8.5703125" customWidth="1"/>
    <col min="10766" max="10766" width="8.28515625" customWidth="1"/>
    <col min="10767" max="10767" width="8.42578125" customWidth="1"/>
    <col min="10768" max="10769" width="0" hidden="1" customWidth="1"/>
    <col min="10770" max="10770" width="13" customWidth="1"/>
    <col min="10771" max="10771" width="11.85546875" customWidth="1"/>
    <col min="10772" max="10772" width="12" customWidth="1"/>
    <col min="10773" max="10773" width="13.42578125" customWidth="1"/>
    <col min="10774" max="10774" width="13.140625" customWidth="1"/>
    <col min="10775" max="10775" width="8.28515625" customWidth="1"/>
    <col min="10776" max="10776" width="7" customWidth="1"/>
    <col min="10777" max="10777" width="8.140625" customWidth="1"/>
    <col min="10778" max="10778" width="8.5703125" customWidth="1"/>
    <col min="10779" max="10779" width="9.85546875" customWidth="1"/>
    <col min="11009" max="11009" width="11.140625" customWidth="1"/>
    <col min="11010" max="11010" width="7.140625" customWidth="1"/>
    <col min="11011" max="11011" width="8.42578125" customWidth="1"/>
    <col min="11012" max="11012" width="9.140625" customWidth="1"/>
    <col min="11013" max="11013" width="20.42578125" customWidth="1"/>
    <col min="11014" max="11014" width="7.5703125" customWidth="1"/>
    <col min="11015" max="11015" width="9.42578125" customWidth="1"/>
    <col min="11016" max="11016" width="8.7109375" customWidth="1"/>
    <col min="11017" max="11017" width="8.5703125" customWidth="1"/>
    <col min="11018" max="11018" width="9.42578125" customWidth="1"/>
    <col min="11019" max="11019" width="8.28515625" customWidth="1"/>
    <col min="11020" max="11020" width="12.5703125" customWidth="1"/>
    <col min="11021" max="11021" width="8.5703125" customWidth="1"/>
    <col min="11022" max="11022" width="8.28515625" customWidth="1"/>
    <col min="11023" max="11023" width="8.42578125" customWidth="1"/>
    <col min="11024" max="11025" width="0" hidden="1" customWidth="1"/>
    <col min="11026" max="11026" width="13" customWidth="1"/>
    <col min="11027" max="11027" width="11.85546875" customWidth="1"/>
    <col min="11028" max="11028" width="12" customWidth="1"/>
    <col min="11029" max="11029" width="13.42578125" customWidth="1"/>
    <col min="11030" max="11030" width="13.140625" customWidth="1"/>
    <col min="11031" max="11031" width="8.28515625" customWidth="1"/>
    <col min="11032" max="11032" width="7" customWidth="1"/>
    <col min="11033" max="11033" width="8.140625" customWidth="1"/>
    <col min="11034" max="11034" width="8.5703125" customWidth="1"/>
    <col min="11035" max="11035" width="9.85546875" customWidth="1"/>
    <col min="11265" max="11265" width="11.140625" customWidth="1"/>
    <col min="11266" max="11266" width="7.140625" customWidth="1"/>
    <col min="11267" max="11267" width="8.42578125" customWidth="1"/>
    <col min="11268" max="11268" width="9.140625" customWidth="1"/>
    <col min="11269" max="11269" width="20.42578125" customWidth="1"/>
    <col min="11270" max="11270" width="7.5703125" customWidth="1"/>
    <col min="11271" max="11271" width="9.42578125" customWidth="1"/>
    <col min="11272" max="11272" width="8.7109375" customWidth="1"/>
    <col min="11273" max="11273" width="8.5703125" customWidth="1"/>
    <col min="11274" max="11274" width="9.42578125" customWidth="1"/>
    <col min="11275" max="11275" width="8.28515625" customWidth="1"/>
    <col min="11276" max="11276" width="12.5703125" customWidth="1"/>
    <col min="11277" max="11277" width="8.5703125" customWidth="1"/>
    <col min="11278" max="11278" width="8.28515625" customWidth="1"/>
    <col min="11279" max="11279" width="8.42578125" customWidth="1"/>
    <col min="11280" max="11281" width="0" hidden="1" customWidth="1"/>
    <col min="11282" max="11282" width="13" customWidth="1"/>
    <col min="11283" max="11283" width="11.85546875" customWidth="1"/>
    <col min="11284" max="11284" width="12" customWidth="1"/>
    <col min="11285" max="11285" width="13.42578125" customWidth="1"/>
    <col min="11286" max="11286" width="13.140625" customWidth="1"/>
    <col min="11287" max="11287" width="8.28515625" customWidth="1"/>
    <col min="11288" max="11288" width="7" customWidth="1"/>
    <col min="11289" max="11289" width="8.140625" customWidth="1"/>
    <col min="11290" max="11290" width="8.5703125" customWidth="1"/>
    <col min="11291" max="11291" width="9.85546875" customWidth="1"/>
    <col min="11521" max="11521" width="11.140625" customWidth="1"/>
    <col min="11522" max="11522" width="7.140625" customWidth="1"/>
    <col min="11523" max="11523" width="8.42578125" customWidth="1"/>
    <col min="11524" max="11524" width="9.140625" customWidth="1"/>
    <col min="11525" max="11525" width="20.42578125" customWidth="1"/>
    <col min="11526" max="11526" width="7.5703125" customWidth="1"/>
    <col min="11527" max="11527" width="9.42578125" customWidth="1"/>
    <col min="11528" max="11528" width="8.7109375" customWidth="1"/>
    <col min="11529" max="11529" width="8.5703125" customWidth="1"/>
    <col min="11530" max="11530" width="9.42578125" customWidth="1"/>
    <col min="11531" max="11531" width="8.28515625" customWidth="1"/>
    <col min="11532" max="11532" width="12.5703125" customWidth="1"/>
    <col min="11533" max="11533" width="8.5703125" customWidth="1"/>
    <col min="11534" max="11534" width="8.28515625" customWidth="1"/>
    <col min="11535" max="11535" width="8.42578125" customWidth="1"/>
    <col min="11536" max="11537" width="0" hidden="1" customWidth="1"/>
    <col min="11538" max="11538" width="13" customWidth="1"/>
    <col min="11539" max="11539" width="11.85546875" customWidth="1"/>
    <col min="11540" max="11540" width="12" customWidth="1"/>
    <col min="11541" max="11541" width="13.42578125" customWidth="1"/>
    <col min="11542" max="11542" width="13.140625" customWidth="1"/>
    <col min="11543" max="11543" width="8.28515625" customWidth="1"/>
    <col min="11544" max="11544" width="7" customWidth="1"/>
    <col min="11545" max="11545" width="8.140625" customWidth="1"/>
    <col min="11546" max="11546" width="8.5703125" customWidth="1"/>
    <col min="11547" max="11547" width="9.85546875" customWidth="1"/>
    <col min="11777" max="11777" width="11.140625" customWidth="1"/>
    <col min="11778" max="11778" width="7.140625" customWidth="1"/>
    <col min="11779" max="11779" width="8.42578125" customWidth="1"/>
    <col min="11780" max="11780" width="9.140625" customWidth="1"/>
    <col min="11781" max="11781" width="20.42578125" customWidth="1"/>
    <col min="11782" max="11782" width="7.5703125" customWidth="1"/>
    <col min="11783" max="11783" width="9.42578125" customWidth="1"/>
    <col min="11784" max="11784" width="8.7109375" customWidth="1"/>
    <col min="11785" max="11785" width="8.5703125" customWidth="1"/>
    <col min="11786" max="11786" width="9.42578125" customWidth="1"/>
    <col min="11787" max="11787" width="8.28515625" customWidth="1"/>
    <col min="11788" max="11788" width="12.5703125" customWidth="1"/>
    <col min="11789" max="11789" width="8.5703125" customWidth="1"/>
    <col min="11790" max="11790" width="8.28515625" customWidth="1"/>
    <col min="11791" max="11791" width="8.42578125" customWidth="1"/>
    <col min="11792" max="11793" width="0" hidden="1" customWidth="1"/>
    <col min="11794" max="11794" width="13" customWidth="1"/>
    <col min="11795" max="11795" width="11.85546875" customWidth="1"/>
    <col min="11796" max="11796" width="12" customWidth="1"/>
    <col min="11797" max="11797" width="13.42578125" customWidth="1"/>
    <col min="11798" max="11798" width="13.140625" customWidth="1"/>
    <col min="11799" max="11799" width="8.28515625" customWidth="1"/>
    <col min="11800" max="11800" width="7" customWidth="1"/>
    <col min="11801" max="11801" width="8.140625" customWidth="1"/>
    <col min="11802" max="11802" width="8.5703125" customWidth="1"/>
    <col min="11803" max="11803" width="9.85546875" customWidth="1"/>
    <col min="12033" max="12033" width="11.140625" customWidth="1"/>
    <col min="12034" max="12034" width="7.140625" customWidth="1"/>
    <col min="12035" max="12035" width="8.42578125" customWidth="1"/>
    <col min="12036" max="12036" width="9.140625" customWidth="1"/>
    <col min="12037" max="12037" width="20.42578125" customWidth="1"/>
    <col min="12038" max="12038" width="7.5703125" customWidth="1"/>
    <col min="12039" max="12039" width="9.42578125" customWidth="1"/>
    <col min="12040" max="12040" width="8.7109375" customWidth="1"/>
    <col min="12041" max="12041" width="8.5703125" customWidth="1"/>
    <col min="12042" max="12042" width="9.42578125" customWidth="1"/>
    <col min="12043" max="12043" width="8.28515625" customWidth="1"/>
    <col min="12044" max="12044" width="12.5703125" customWidth="1"/>
    <col min="12045" max="12045" width="8.5703125" customWidth="1"/>
    <col min="12046" max="12046" width="8.28515625" customWidth="1"/>
    <col min="12047" max="12047" width="8.42578125" customWidth="1"/>
    <col min="12048" max="12049" width="0" hidden="1" customWidth="1"/>
    <col min="12050" max="12050" width="13" customWidth="1"/>
    <col min="12051" max="12051" width="11.85546875" customWidth="1"/>
    <col min="12052" max="12052" width="12" customWidth="1"/>
    <col min="12053" max="12053" width="13.42578125" customWidth="1"/>
    <col min="12054" max="12054" width="13.140625" customWidth="1"/>
    <col min="12055" max="12055" width="8.28515625" customWidth="1"/>
    <col min="12056" max="12056" width="7" customWidth="1"/>
    <col min="12057" max="12057" width="8.140625" customWidth="1"/>
    <col min="12058" max="12058" width="8.5703125" customWidth="1"/>
    <col min="12059" max="12059" width="9.85546875" customWidth="1"/>
    <col min="12289" max="12289" width="11.140625" customWidth="1"/>
    <col min="12290" max="12290" width="7.140625" customWidth="1"/>
    <col min="12291" max="12291" width="8.42578125" customWidth="1"/>
    <col min="12292" max="12292" width="9.140625" customWidth="1"/>
    <col min="12293" max="12293" width="20.42578125" customWidth="1"/>
    <col min="12294" max="12294" width="7.5703125" customWidth="1"/>
    <col min="12295" max="12295" width="9.42578125" customWidth="1"/>
    <col min="12296" max="12296" width="8.7109375" customWidth="1"/>
    <col min="12297" max="12297" width="8.5703125" customWidth="1"/>
    <col min="12298" max="12298" width="9.42578125" customWidth="1"/>
    <col min="12299" max="12299" width="8.28515625" customWidth="1"/>
    <col min="12300" max="12300" width="12.5703125" customWidth="1"/>
    <col min="12301" max="12301" width="8.5703125" customWidth="1"/>
    <col min="12302" max="12302" width="8.28515625" customWidth="1"/>
    <col min="12303" max="12303" width="8.42578125" customWidth="1"/>
    <col min="12304" max="12305" width="0" hidden="1" customWidth="1"/>
    <col min="12306" max="12306" width="13" customWidth="1"/>
    <col min="12307" max="12307" width="11.85546875" customWidth="1"/>
    <col min="12308" max="12308" width="12" customWidth="1"/>
    <col min="12309" max="12309" width="13.42578125" customWidth="1"/>
    <col min="12310" max="12310" width="13.140625" customWidth="1"/>
    <col min="12311" max="12311" width="8.28515625" customWidth="1"/>
    <col min="12312" max="12312" width="7" customWidth="1"/>
    <col min="12313" max="12313" width="8.140625" customWidth="1"/>
    <col min="12314" max="12314" width="8.5703125" customWidth="1"/>
    <col min="12315" max="12315" width="9.85546875" customWidth="1"/>
    <col min="12545" max="12545" width="11.140625" customWidth="1"/>
    <col min="12546" max="12546" width="7.140625" customWidth="1"/>
    <col min="12547" max="12547" width="8.42578125" customWidth="1"/>
    <col min="12548" max="12548" width="9.140625" customWidth="1"/>
    <col min="12549" max="12549" width="20.42578125" customWidth="1"/>
    <col min="12550" max="12550" width="7.5703125" customWidth="1"/>
    <col min="12551" max="12551" width="9.42578125" customWidth="1"/>
    <col min="12552" max="12552" width="8.7109375" customWidth="1"/>
    <col min="12553" max="12553" width="8.5703125" customWidth="1"/>
    <col min="12554" max="12554" width="9.42578125" customWidth="1"/>
    <col min="12555" max="12555" width="8.28515625" customWidth="1"/>
    <col min="12556" max="12556" width="12.5703125" customWidth="1"/>
    <col min="12557" max="12557" width="8.5703125" customWidth="1"/>
    <col min="12558" max="12558" width="8.28515625" customWidth="1"/>
    <col min="12559" max="12559" width="8.42578125" customWidth="1"/>
    <col min="12560" max="12561" width="0" hidden="1" customWidth="1"/>
    <col min="12562" max="12562" width="13" customWidth="1"/>
    <col min="12563" max="12563" width="11.85546875" customWidth="1"/>
    <col min="12564" max="12564" width="12" customWidth="1"/>
    <col min="12565" max="12565" width="13.42578125" customWidth="1"/>
    <col min="12566" max="12566" width="13.140625" customWidth="1"/>
    <col min="12567" max="12567" width="8.28515625" customWidth="1"/>
    <col min="12568" max="12568" width="7" customWidth="1"/>
    <col min="12569" max="12569" width="8.140625" customWidth="1"/>
    <col min="12570" max="12570" width="8.5703125" customWidth="1"/>
    <col min="12571" max="12571" width="9.85546875" customWidth="1"/>
    <col min="12801" max="12801" width="11.140625" customWidth="1"/>
    <col min="12802" max="12802" width="7.140625" customWidth="1"/>
    <col min="12803" max="12803" width="8.42578125" customWidth="1"/>
    <col min="12804" max="12804" width="9.140625" customWidth="1"/>
    <col min="12805" max="12805" width="20.42578125" customWidth="1"/>
    <col min="12806" max="12806" width="7.5703125" customWidth="1"/>
    <col min="12807" max="12807" width="9.42578125" customWidth="1"/>
    <col min="12808" max="12808" width="8.7109375" customWidth="1"/>
    <col min="12809" max="12809" width="8.5703125" customWidth="1"/>
    <col min="12810" max="12810" width="9.42578125" customWidth="1"/>
    <col min="12811" max="12811" width="8.28515625" customWidth="1"/>
    <col min="12812" max="12812" width="12.5703125" customWidth="1"/>
    <col min="12813" max="12813" width="8.5703125" customWidth="1"/>
    <col min="12814" max="12814" width="8.28515625" customWidth="1"/>
    <col min="12815" max="12815" width="8.42578125" customWidth="1"/>
    <col min="12816" max="12817" width="0" hidden="1" customWidth="1"/>
    <col min="12818" max="12818" width="13" customWidth="1"/>
    <col min="12819" max="12819" width="11.85546875" customWidth="1"/>
    <col min="12820" max="12820" width="12" customWidth="1"/>
    <col min="12821" max="12821" width="13.42578125" customWidth="1"/>
    <col min="12822" max="12822" width="13.140625" customWidth="1"/>
    <col min="12823" max="12823" width="8.28515625" customWidth="1"/>
    <col min="12824" max="12824" width="7" customWidth="1"/>
    <col min="12825" max="12825" width="8.140625" customWidth="1"/>
    <col min="12826" max="12826" width="8.5703125" customWidth="1"/>
    <col min="12827" max="12827" width="9.85546875" customWidth="1"/>
    <col min="13057" max="13057" width="11.140625" customWidth="1"/>
    <col min="13058" max="13058" width="7.140625" customWidth="1"/>
    <col min="13059" max="13059" width="8.42578125" customWidth="1"/>
    <col min="13060" max="13060" width="9.140625" customWidth="1"/>
    <col min="13061" max="13061" width="20.42578125" customWidth="1"/>
    <col min="13062" max="13062" width="7.5703125" customWidth="1"/>
    <col min="13063" max="13063" width="9.42578125" customWidth="1"/>
    <col min="13064" max="13064" width="8.7109375" customWidth="1"/>
    <col min="13065" max="13065" width="8.5703125" customWidth="1"/>
    <col min="13066" max="13066" width="9.42578125" customWidth="1"/>
    <col min="13067" max="13067" width="8.28515625" customWidth="1"/>
    <col min="13068" max="13068" width="12.5703125" customWidth="1"/>
    <col min="13069" max="13069" width="8.5703125" customWidth="1"/>
    <col min="13070" max="13070" width="8.28515625" customWidth="1"/>
    <col min="13071" max="13071" width="8.42578125" customWidth="1"/>
    <col min="13072" max="13073" width="0" hidden="1" customWidth="1"/>
    <col min="13074" max="13074" width="13" customWidth="1"/>
    <col min="13075" max="13075" width="11.85546875" customWidth="1"/>
    <col min="13076" max="13076" width="12" customWidth="1"/>
    <col min="13077" max="13077" width="13.42578125" customWidth="1"/>
    <col min="13078" max="13078" width="13.140625" customWidth="1"/>
    <col min="13079" max="13079" width="8.28515625" customWidth="1"/>
    <col min="13080" max="13080" width="7" customWidth="1"/>
    <col min="13081" max="13081" width="8.140625" customWidth="1"/>
    <col min="13082" max="13082" width="8.5703125" customWidth="1"/>
    <col min="13083" max="13083" width="9.85546875" customWidth="1"/>
    <col min="13313" max="13313" width="11.140625" customWidth="1"/>
    <col min="13314" max="13314" width="7.140625" customWidth="1"/>
    <col min="13315" max="13315" width="8.42578125" customWidth="1"/>
    <col min="13316" max="13316" width="9.140625" customWidth="1"/>
    <col min="13317" max="13317" width="20.42578125" customWidth="1"/>
    <col min="13318" max="13318" width="7.5703125" customWidth="1"/>
    <col min="13319" max="13319" width="9.42578125" customWidth="1"/>
    <col min="13320" max="13320" width="8.7109375" customWidth="1"/>
    <col min="13321" max="13321" width="8.5703125" customWidth="1"/>
    <col min="13322" max="13322" width="9.42578125" customWidth="1"/>
    <col min="13323" max="13323" width="8.28515625" customWidth="1"/>
    <col min="13324" max="13324" width="12.5703125" customWidth="1"/>
    <col min="13325" max="13325" width="8.5703125" customWidth="1"/>
    <col min="13326" max="13326" width="8.28515625" customWidth="1"/>
    <col min="13327" max="13327" width="8.42578125" customWidth="1"/>
    <col min="13328" max="13329" width="0" hidden="1" customWidth="1"/>
    <col min="13330" max="13330" width="13" customWidth="1"/>
    <col min="13331" max="13331" width="11.85546875" customWidth="1"/>
    <col min="13332" max="13332" width="12" customWidth="1"/>
    <col min="13333" max="13333" width="13.42578125" customWidth="1"/>
    <col min="13334" max="13334" width="13.140625" customWidth="1"/>
    <col min="13335" max="13335" width="8.28515625" customWidth="1"/>
    <col min="13336" max="13336" width="7" customWidth="1"/>
    <col min="13337" max="13337" width="8.140625" customWidth="1"/>
    <col min="13338" max="13338" width="8.5703125" customWidth="1"/>
    <col min="13339" max="13339" width="9.85546875" customWidth="1"/>
    <col min="13569" max="13569" width="11.140625" customWidth="1"/>
    <col min="13570" max="13570" width="7.140625" customWidth="1"/>
    <col min="13571" max="13571" width="8.42578125" customWidth="1"/>
    <col min="13572" max="13572" width="9.140625" customWidth="1"/>
    <col min="13573" max="13573" width="20.42578125" customWidth="1"/>
    <col min="13574" max="13574" width="7.5703125" customWidth="1"/>
    <col min="13575" max="13575" width="9.42578125" customWidth="1"/>
    <col min="13576" max="13576" width="8.7109375" customWidth="1"/>
    <col min="13577" max="13577" width="8.5703125" customWidth="1"/>
    <col min="13578" max="13578" width="9.42578125" customWidth="1"/>
    <col min="13579" max="13579" width="8.28515625" customWidth="1"/>
    <col min="13580" max="13580" width="12.5703125" customWidth="1"/>
    <col min="13581" max="13581" width="8.5703125" customWidth="1"/>
    <col min="13582" max="13582" width="8.28515625" customWidth="1"/>
    <col min="13583" max="13583" width="8.42578125" customWidth="1"/>
    <col min="13584" max="13585" width="0" hidden="1" customWidth="1"/>
    <col min="13586" max="13586" width="13" customWidth="1"/>
    <col min="13587" max="13587" width="11.85546875" customWidth="1"/>
    <col min="13588" max="13588" width="12" customWidth="1"/>
    <col min="13589" max="13589" width="13.42578125" customWidth="1"/>
    <col min="13590" max="13590" width="13.140625" customWidth="1"/>
    <col min="13591" max="13591" width="8.28515625" customWidth="1"/>
    <col min="13592" max="13592" width="7" customWidth="1"/>
    <col min="13593" max="13593" width="8.140625" customWidth="1"/>
    <col min="13594" max="13594" width="8.5703125" customWidth="1"/>
    <col min="13595" max="13595" width="9.85546875" customWidth="1"/>
    <col min="13825" max="13825" width="11.140625" customWidth="1"/>
    <col min="13826" max="13826" width="7.140625" customWidth="1"/>
    <col min="13827" max="13827" width="8.42578125" customWidth="1"/>
    <col min="13828" max="13828" width="9.140625" customWidth="1"/>
    <col min="13829" max="13829" width="20.42578125" customWidth="1"/>
    <col min="13830" max="13830" width="7.5703125" customWidth="1"/>
    <col min="13831" max="13831" width="9.42578125" customWidth="1"/>
    <col min="13832" max="13832" width="8.7109375" customWidth="1"/>
    <col min="13833" max="13833" width="8.5703125" customWidth="1"/>
    <col min="13834" max="13834" width="9.42578125" customWidth="1"/>
    <col min="13835" max="13835" width="8.28515625" customWidth="1"/>
    <col min="13836" max="13836" width="12.5703125" customWidth="1"/>
    <col min="13837" max="13837" width="8.5703125" customWidth="1"/>
    <col min="13838" max="13838" width="8.28515625" customWidth="1"/>
    <col min="13839" max="13839" width="8.42578125" customWidth="1"/>
    <col min="13840" max="13841" width="0" hidden="1" customWidth="1"/>
    <col min="13842" max="13842" width="13" customWidth="1"/>
    <col min="13843" max="13843" width="11.85546875" customWidth="1"/>
    <col min="13844" max="13844" width="12" customWidth="1"/>
    <col min="13845" max="13845" width="13.42578125" customWidth="1"/>
    <col min="13846" max="13846" width="13.140625" customWidth="1"/>
    <col min="13847" max="13847" width="8.28515625" customWidth="1"/>
    <col min="13848" max="13848" width="7" customWidth="1"/>
    <col min="13849" max="13849" width="8.140625" customWidth="1"/>
    <col min="13850" max="13850" width="8.5703125" customWidth="1"/>
    <col min="13851" max="13851" width="9.85546875" customWidth="1"/>
    <col min="14081" max="14081" width="11.140625" customWidth="1"/>
    <col min="14082" max="14082" width="7.140625" customWidth="1"/>
    <col min="14083" max="14083" width="8.42578125" customWidth="1"/>
    <col min="14084" max="14084" width="9.140625" customWidth="1"/>
    <col min="14085" max="14085" width="20.42578125" customWidth="1"/>
    <col min="14086" max="14086" width="7.5703125" customWidth="1"/>
    <col min="14087" max="14087" width="9.42578125" customWidth="1"/>
    <col min="14088" max="14088" width="8.7109375" customWidth="1"/>
    <col min="14089" max="14089" width="8.5703125" customWidth="1"/>
    <col min="14090" max="14090" width="9.42578125" customWidth="1"/>
    <col min="14091" max="14091" width="8.28515625" customWidth="1"/>
    <col min="14092" max="14092" width="12.5703125" customWidth="1"/>
    <col min="14093" max="14093" width="8.5703125" customWidth="1"/>
    <col min="14094" max="14094" width="8.28515625" customWidth="1"/>
    <col min="14095" max="14095" width="8.42578125" customWidth="1"/>
    <col min="14096" max="14097" width="0" hidden="1" customWidth="1"/>
    <col min="14098" max="14098" width="13" customWidth="1"/>
    <col min="14099" max="14099" width="11.85546875" customWidth="1"/>
    <col min="14100" max="14100" width="12" customWidth="1"/>
    <col min="14101" max="14101" width="13.42578125" customWidth="1"/>
    <col min="14102" max="14102" width="13.140625" customWidth="1"/>
    <col min="14103" max="14103" width="8.28515625" customWidth="1"/>
    <col min="14104" max="14104" width="7" customWidth="1"/>
    <col min="14105" max="14105" width="8.140625" customWidth="1"/>
    <col min="14106" max="14106" width="8.5703125" customWidth="1"/>
    <col min="14107" max="14107" width="9.85546875" customWidth="1"/>
    <col min="14337" max="14337" width="11.140625" customWidth="1"/>
    <col min="14338" max="14338" width="7.140625" customWidth="1"/>
    <col min="14339" max="14339" width="8.42578125" customWidth="1"/>
    <col min="14340" max="14340" width="9.140625" customWidth="1"/>
    <col min="14341" max="14341" width="20.42578125" customWidth="1"/>
    <col min="14342" max="14342" width="7.5703125" customWidth="1"/>
    <col min="14343" max="14343" width="9.42578125" customWidth="1"/>
    <col min="14344" max="14344" width="8.7109375" customWidth="1"/>
    <col min="14345" max="14345" width="8.5703125" customWidth="1"/>
    <col min="14346" max="14346" width="9.42578125" customWidth="1"/>
    <col min="14347" max="14347" width="8.28515625" customWidth="1"/>
    <col min="14348" max="14348" width="12.5703125" customWidth="1"/>
    <col min="14349" max="14349" width="8.5703125" customWidth="1"/>
    <col min="14350" max="14350" width="8.28515625" customWidth="1"/>
    <col min="14351" max="14351" width="8.42578125" customWidth="1"/>
    <col min="14352" max="14353" width="0" hidden="1" customWidth="1"/>
    <col min="14354" max="14354" width="13" customWidth="1"/>
    <col min="14355" max="14355" width="11.85546875" customWidth="1"/>
    <col min="14356" max="14356" width="12" customWidth="1"/>
    <col min="14357" max="14357" width="13.42578125" customWidth="1"/>
    <col min="14358" max="14358" width="13.140625" customWidth="1"/>
    <col min="14359" max="14359" width="8.28515625" customWidth="1"/>
    <col min="14360" max="14360" width="7" customWidth="1"/>
    <col min="14361" max="14361" width="8.140625" customWidth="1"/>
    <col min="14362" max="14362" width="8.5703125" customWidth="1"/>
    <col min="14363" max="14363" width="9.85546875" customWidth="1"/>
    <col min="14593" max="14593" width="11.140625" customWidth="1"/>
    <col min="14594" max="14594" width="7.140625" customWidth="1"/>
    <col min="14595" max="14595" width="8.42578125" customWidth="1"/>
    <col min="14596" max="14596" width="9.140625" customWidth="1"/>
    <col min="14597" max="14597" width="20.42578125" customWidth="1"/>
    <col min="14598" max="14598" width="7.5703125" customWidth="1"/>
    <col min="14599" max="14599" width="9.42578125" customWidth="1"/>
    <col min="14600" max="14600" width="8.7109375" customWidth="1"/>
    <col min="14601" max="14601" width="8.5703125" customWidth="1"/>
    <col min="14602" max="14602" width="9.42578125" customWidth="1"/>
    <col min="14603" max="14603" width="8.28515625" customWidth="1"/>
    <col min="14604" max="14604" width="12.5703125" customWidth="1"/>
    <col min="14605" max="14605" width="8.5703125" customWidth="1"/>
    <col min="14606" max="14606" width="8.28515625" customWidth="1"/>
    <col min="14607" max="14607" width="8.42578125" customWidth="1"/>
    <col min="14608" max="14609" width="0" hidden="1" customWidth="1"/>
    <col min="14610" max="14610" width="13" customWidth="1"/>
    <col min="14611" max="14611" width="11.85546875" customWidth="1"/>
    <col min="14612" max="14612" width="12" customWidth="1"/>
    <col min="14613" max="14613" width="13.42578125" customWidth="1"/>
    <col min="14614" max="14614" width="13.140625" customWidth="1"/>
    <col min="14615" max="14615" width="8.28515625" customWidth="1"/>
    <col min="14616" max="14616" width="7" customWidth="1"/>
    <col min="14617" max="14617" width="8.140625" customWidth="1"/>
    <col min="14618" max="14618" width="8.5703125" customWidth="1"/>
    <col min="14619" max="14619" width="9.85546875" customWidth="1"/>
    <col min="14849" max="14849" width="11.140625" customWidth="1"/>
    <col min="14850" max="14850" width="7.140625" customWidth="1"/>
    <col min="14851" max="14851" width="8.42578125" customWidth="1"/>
    <col min="14852" max="14852" width="9.140625" customWidth="1"/>
    <col min="14853" max="14853" width="20.42578125" customWidth="1"/>
    <col min="14854" max="14854" width="7.5703125" customWidth="1"/>
    <col min="14855" max="14855" width="9.42578125" customWidth="1"/>
    <col min="14856" max="14856" width="8.7109375" customWidth="1"/>
    <col min="14857" max="14857" width="8.5703125" customWidth="1"/>
    <col min="14858" max="14858" width="9.42578125" customWidth="1"/>
    <col min="14859" max="14859" width="8.28515625" customWidth="1"/>
    <col min="14860" max="14860" width="12.5703125" customWidth="1"/>
    <col min="14861" max="14861" width="8.5703125" customWidth="1"/>
    <col min="14862" max="14862" width="8.28515625" customWidth="1"/>
    <col min="14863" max="14863" width="8.42578125" customWidth="1"/>
    <col min="14864" max="14865" width="0" hidden="1" customWidth="1"/>
    <col min="14866" max="14866" width="13" customWidth="1"/>
    <col min="14867" max="14867" width="11.85546875" customWidth="1"/>
    <col min="14868" max="14868" width="12" customWidth="1"/>
    <col min="14869" max="14869" width="13.42578125" customWidth="1"/>
    <col min="14870" max="14870" width="13.140625" customWidth="1"/>
    <col min="14871" max="14871" width="8.28515625" customWidth="1"/>
    <col min="14872" max="14872" width="7" customWidth="1"/>
    <col min="14873" max="14873" width="8.140625" customWidth="1"/>
    <col min="14874" max="14874" width="8.5703125" customWidth="1"/>
    <col min="14875" max="14875" width="9.85546875" customWidth="1"/>
    <col min="15105" max="15105" width="11.140625" customWidth="1"/>
    <col min="15106" max="15106" width="7.140625" customWidth="1"/>
    <col min="15107" max="15107" width="8.42578125" customWidth="1"/>
    <col min="15108" max="15108" width="9.140625" customWidth="1"/>
    <col min="15109" max="15109" width="20.42578125" customWidth="1"/>
    <col min="15110" max="15110" width="7.5703125" customWidth="1"/>
    <col min="15111" max="15111" width="9.42578125" customWidth="1"/>
    <col min="15112" max="15112" width="8.7109375" customWidth="1"/>
    <col min="15113" max="15113" width="8.5703125" customWidth="1"/>
    <col min="15114" max="15114" width="9.42578125" customWidth="1"/>
    <col min="15115" max="15115" width="8.28515625" customWidth="1"/>
    <col min="15116" max="15116" width="12.5703125" customWidth="1"/>
    <col min="15117" max="15117" width="8.5703125" customWidth="1"/>
    <col min="15118" max="15118" width="8.28515625" customWidth="1"/>
    <col min="15119" max="15119" width="8.42578125" customWidth="1"/>
    <col min="15120" max="15121" width="0" hidden="1" customWidth="1"/>
    <col min="15122" max="15122" width="13" customWidth="1"/>
    <col min="15123" max="15123" width="11.85546875" customWidth="1"/>
    <col min="15124" max="15124" width="12" customWidth="1"/>
    <col min="15125" max="15125" width="13.42578125" customWidth="1"/>
    <col min="15126" max="15126" width="13.140625" customWidth="1"/>
    <col min="15127" max="15127" width="8.28515625" customWidth="1"/>
    <col min="15128" max="15128" width="7" customWidth="1"/>
    <col min="15129" max="15129" width="8.140625" customWidth="1"/>
    <col min="15130" max="15130" width="8.5703125" customWidth="1"/>
    <col min="15131" max="15131" width="9.85546875" customWidth="1"/>
    <col min="15361" max="15361" width="11.140625" customWidth="1"/>
    <col min="15362" max="15362" width="7.140625" customWidth="1"/>
    <col min="15363" max="15363" width="8.42578125" customWidth="1"/>
    <col min="15364" max="15364" width="9.140625" customWidth="1"/>
    <col min="15365" max="15365" width="20.42578125" customWidth="1"/>
    <col min="15366" max="15366" width="7.5703125" customWidth="1"/>
    <col min="15367" max="15367" width="9.42578125" customWidth="1"/>
    <col min="15368" max="15368" width="8.7109375" customWidth="1"/>
    <col min="15369" max="15369" width="8.5703125" customWidth="1"/>
    <col min="15370" max="15370" width="9.42578125" customWidth="1"/>
    <col min="15371" max="15371" width="8.28515625" customWidth="1"/>
    <col min="15372" max="15372" width="12.5703125" customWidth="1"/>
    <col min="15373" max="15373" width="8.5703125" customWidth="1"/>
    <col min="15374" max="15374" width="8.28515625" customWidth="1"/>
    <col min="15375" max="15375" width="8.42578125" customWidth="1"/>
    <col min="15376" max="15377" width="0" hidden="1" customWidth="1"/>
    <col min="15378" max="15378" width="13" customWidth="1"/>
    <col min="15379" max="15379" width="11.85546875" customWidth="1"/>
    <col min="15380" max="15380" width="12" customWidth="1"/>
    <col min="15381" max="15381" width="13.42578125" customWidth="1"/>
    <col min="15382" max="15382" width="13.140625" customWidth="1"/>
    <col min="15383" max="15383" width="8.28515625" customWidth="1"/>
    <col min="15384" max="15384" width="7" customWidth="1"/>
    <col min="15385" max="15385" width="8.140625" customWidth="1"/>
    <col min="15386" max="15386" width="8.5703125" customWidth="1"/>
    <col min="15387" max="15387" width="9.85546875" customWidth="1"/>
    <col min="15617" max="15617" width="11.140625" customWidth="1"/>
    <col min="15618" max="15618" width="7.140625" customWidth="1"/>
    <col min="15619" max="15619" width="8.42578125" customWidth="1"/>
    <col min="15620" max="15620" width="9.140625" customWidth="1"/>
    <col min="15621" max="15621" width="20.42578125" customWidth="1"/>
    <col min="15622" max="15622" width="7.5703125" customWidth="1"/>
    <col min="15623" max="15623" width="9.42578125" customWidth="1"/>
    <col min="15624" max="15624" width="8.7109375" customWidth="1"/>
    <col min="15625" max="15625" width="8.5703125" customWidth="1"/>
    <col min="15626" max="15626" width="9.42578125" customWidth="1"/>
    <col min="15627" max="15627" width="8.28515625" customWidth="1"/>
    <col min="15628" max="15628" width="12.5703125" customWidth="1"/>
    <col min="15629" max="15629" width="8.5703125" customWidth="1"/>
    <col min="15630" max="15630" width="8.28515625" customWidth="1"/>
    <col min="15631" max="15631" width="8.42578125" customWidth="1"/>
    <col min="15632" max="15633" width="0" hidden="1" customWidth="1"/>
    <col min="15634" max="15634" width="13" customWidth="1"/>
    <col min="15635" max="15635" width="11.85546875" customWidth="1"/>
    <col min="15636" max="15636" width="12" customWidth="1"/>
    <col min="15637" max="15637" width="13.42578125" customWidth="1"/>
    <col min="15638" max="15638" width="13.140625" customWidth="1"/>
    <col min="15639" max="15639" width="8.28515625" customWidth="1"/>
    <col min="15640" max="15640" width="7" customWidth="1"/>
    <col min="15641" max="15641" width="8.140625" customWidth="1"/>
    <col min="15642" max="15642" width="8.5703125" customWidth="1"/>
    <col min="15643" max="15643" width="9.85546875" customWidth="1"/>
    <col min="15873" max="15873" width="11.140625" customWidth="1"/>
    <col min="15874" max="15874" width="7.140625" customWidth="1"/>
    <col min="15875" max="15875" width="8.42578125" customWidth="1"/>
    <col min="15876" max="15876" width="9.140625" customWidth="1"/>
    <col min="15877" max="15877" width="20.42578125" customWidth="1"/>
    <col min="15878" max="15878" width="7.5703125" customWidth="1"/>
    <col min="15879" max="15879" width="9.42578125" customWidth="1"/>
    <col min="15880" max="15880" width="8.7109375" customWidth="1"/>
    <col min="15881" max="15881" width="8.5703125" customWidth="1"/>
    <col min="15882" max="15882" width="9.42578125" customWidth="1"/>
    <col min="15883" max="15883" width="8.28515625" customWidth="1"/>
    <col min="15884" max="15884" width="12.5703125" customWidth="1"/>
    <col min="15885" max="15885" width="8.5703125" customWidth="1"/>
    <col min="15886" max="15886" width="8.28515625" customWidth="1"/>
    <col min="15887" max="15887" width="8.42578125" customWidth="1"/>
    <col min="15888" max="15889" width="0" hidden="1" customWidth="1"/>
    <col min="15890" max="15890" width="13" customWidth="1"/>
    <col min="15891" max="15891" width="11.85546875" customWidth="1"/>
    <col min="15892" max="15892" width="12" customWidth="1"/>
    <col min="15893" max="15893" width="13.42578125" customWidth="1"/>
    <col min="15894" max="15894" width="13.140625" customWidth="1"/>
    <col min="15895" max="15895" width="8.28515625" customWidth="1"/>
    <col min="15896" max="15896" width="7" customWidth="1"/>
    <col min="15897" max="15897" width="8.140625" customWidth="1"/>
    <col min="15898" max="15898" width="8.5703125" customWidth="1"/>
    <col min="15899" max="15899" width="9.85546875" customWidth="1"/>
    <col min="16129" max="16129" width="11.140625" customWidth="1"/>
    <col min="16130" max="16130" width="7.140625" customWidth="1"/>
    <col min="16131" max="16131" width="8.42578125" customWidth="1"/>
    <col min="16132" max="16132" width="9.140625" customWidth="1"/>
    <col min="16133" max="16133" width="20.42578125" customWidth="1"/>
    <col min="16134" max="16134" width="7.5703125" customWidth="1"/>
    <col min="16135" max="16135" width="9.42578125" customWidth="1"/>
    <col min="16136" max="16136" width="8.7109375" customWidth="1"/>
    <col min="16137" max="16137" width="8.5703125" customWidth="1"/>
    <col min="16138" max="16138" width="9.42578125" customWidth="1"/>
    <col min="16139" max="16139" width="8.28515625" customWidth="1"/>
    <col min="16140" max="16140" width="12.5703125" customWidth="1"/>
    <col min="16141" max="16141" width="8.5703125" customWidth="1"/>
    <col min="16142" max="16142" width="8.28515625" customWidth="1"/>
    <col min="16143" max="16143" width="8.42578125" customWidth="1"/>
    <col min="16144" max="16145" width="0" hidden="1" customWidth="1"/>
    <col min="16146" max="16146" width="13" customWidth="1"/>
    <col min="16147" max="16147" width="11.85546875" customWidth="1"/>
    <col min="16148" max="16148" width="12" customWidth="1"/>
    <col min="16149" max="16149" width="13.42578125" customWidth="1"/>
    <col min="16150" max="16150" width="13.140625" customWidth="1"/>
    <col min="16151" max="16151" width="8.28515625" customWidth="1"/>
    <col min="16152" max="16152" width="7" customWidth="1"/>
    <col min="16153" max="16153" width="8.140625" customWidth="1"/>
    <col min="16154" max="16154" width="8.5703125" customWidth="1"/>
    <col min="16155" max="16155" width="9.85546875" customWidth="1"/>
  </cols>
  <sheetData>
    <row r="1" spans="1:27" ht="55.5" customHeight="1">
      <c r="A1" s="6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Y1" s="118"/>
    </row>
    <row r="2" spans="1:27" ht="49.5" customHeight="1">
      <c r="A2" s="6"/>
      <c r="D2" s="572" t="s">
        <v>52</v>
      </c>
      <c r="E2" s="572"/>
      <c r="F2" s="572"/>
      <c r="G2" s="572"/>
      <c r="H2" s="572"/>
      <c r="I2" s="572"/>
      <c r="J2" s="572"/>
      <c r="K2" s="492"/>
      <c r="L2" s="493"/>
      <c r="M2" s="493"/>
      <c r="Q2" s="119"/>
      <c r="S2" s="120"/>
      <c r="V2" s="121"/>
      <c r="W2" s="121"/>
      <c r="X2" s="119"/>
      <c r="Y2" s="121"/>
      <c r="Z2" s="492"/>
    </row>
    <row r="3" spans="1:27" ht="19.5" customHeight="1">
      <c r="A3" s="6"/>
      <c r="B3" s="68"/>
      <c r="C3" s="5"/>
      <c r="D3" s="571" t="s">
        <v>53</v>
      </c>
      <c r="E3" s="571"/>
      <c r="F3" s="571"/>
      <c r="G3" s="571"/>
      <c r="H3" s="571"/>
      <c r="I3" s="571"/>
      <c r="J3" s="571"/>
      <c r="K3" s="123"/>
      <c r="Q3" s="124"/>
      <c r="S3" s="125"/>
      <c r="T3" s="69"/>
      <c r="U3" s="118"/>
      <c r="V3" s="124"/>
      <c r="W3" s="124"/>
      <c r="X3" s="124"/>
      <c r="Y3" s="124"/>
      <c r="Z3" s="123"/>
    </row>
    <row r="4" spans="1:27" ht="19.5" customHeight="1">
      <c r="A4" s="6"/>
      <c r="B4" s="68"/>
      <c r="C4" s="5"/>
      <c r="D4" s="5"/>
      <c r="E4" s="122"/>
      <c r="F4" s="122"/>
      <c r="G4" s="122"/>
      <c r="H4" s="122"/>
      <c r="I4" s="123"/>
      <c r="J4" s="123"/>
      <c r="K4" s="123"/>
      <c r="Q4" s="124"/>
      <c r="S4" s="125"/>
      <c r="T4" s="69"/>
      <c r="U4" s="118"/>
      <c r="V4" s="124"/>
      <c r="W4" s="124"/>
      <c r="X4" s="124"/>
      <c r="Y4" s="124"/>
      <c r="Z4" s="123"/>
    </row>
    <row r="5" spans="1:27" ht="15.75">
      <c r="N5" s="126"/>
      <c r="O5" s="126"/>
      <c r="P5" s="126"/>
      <c r="R5" s="126"/>
      <c r="Y5" s="126"/>
      <c r="Z5" s="494" t="s">
        <v>2</v>
      </c>
      <c r="AA5" s="194">
        <f>'NE-AEC7 (DIRECTLY)'!$J$6</f>
        <v>41046</v>
      </c>
    </row>
    <row r="6" spans="1:27" ht="33" customHeight="1">
      <c r="A6" s="127" t="s">
        <v>21</v>
      </c>
      <c r="B6" s="128" t="s">
        <v>22</v>
      </c>
      <c r="C6" s="129" t="s">
        <v>23</v>
      </c>
      <c r="D6" s="129" t="s">
        <v>5</v>
      </c>
      <c r="E6" s="127" t="s">
        <v>3</v>
      </c>
      <c r="F6" s="129" t="s">
        <v>5</v>
      </c>
      <c r="G6" s="130" t="s">
        <v>54</v>
      </c>
      <c r="H6" s="130" t="s">
        <v>55</v>
      </c>
      <c r="I6" s="131" t="s">
        <v>56</v>
      </c>
      <c r="J6" s="130" t="s">
        <v>395</v>
      </c>
      <c r="K6" s="130" t="s">
        <v>396</v>
      </c>
      <c r="L6" s="130" t="s">
        <v>397</v>
      </c>
      <c r="M6" s="130" t="s">
        <v>398</v>
      </c>
      <c r="N6" s="130" t="s">
        <v>399</v>
      </c>
      <c r="O6" s="130" t="s">
        <v>401</v>
      </c>
      <c r="P6" s="130" t="s">
        <v>400</v>
      </c>
      <c r="Q6" s="130" t="s">
        <v>402</v>
      </c>
      <c r="R6" s="130" t="s">
        <v>403</v>
      </c>
      <c r="S6" s="130" t="s">
        <v>57</v>
      </c>
      <c r="T6" s="130" t="s">
        <v>58</v>
      </c>
      <c r="U6" s="131" t="s">
        <v>404</v>
      </c>
      <c r="V6" s="130" t="s">
        <v>405</v>
      </c>
      <c r="W6" s="130" t="s">
        <v>406</v>
      </c>
      <c r="X6" s="130" t="s">
        <v>407</v>
      </c>
      <c r="Y6" s="130" t="s">
        <v>408</v>
      </c>
      <c r="Z6" s="130" t="s">
        <v>409</v>
      </c>
      <c r="AA6" s="131" t="s">
        <v>59</v>
      </c>
    </row>
    <row r="7" spans="1:27" s="60" customFormat="1" ht="36.75" hidden="1" customHeight="1">
      <c r="A7" s="132" t="e">
        <f>#REF!</f>
        <v>#REF!</v>
      </c>
      <c r="B7" s="133" t="e">
        <f>#REF!</f>
        <v>#REF!</v>
      </c>
      <c r="C7" s="32" t="e">
        <f>#REF!</f>
        <v>#REF!</v>
      </c>
      <c r="D7" s="32" t="e">
        <f>#REF!</f>
        <v>#REF!</v>
      </c>
      <c r="E7" s="134" t="s">
        <v>60</v>
      </c>
      <c r="F7" s="32">
        <v>40616</v>
      </c>
      <c r="G7" s="135">
        <f>F7+7</f>
        <v>40623</v>
      </c>
      <c r="H7" s="135">
        <f t="shared" ref="H7:H23" si="0">G7+2</f>
        <v>40625</v>
      </c>
      <c r="I7" s="135">
        <f t="shared" ref="I7:I38" si="1">H7+4</f>
        <v>40629</v>
      </c>
      <c r="J7" s="487"/>
      <c r="K7" s="487"/>
      <c r="L7" s="135">
        <f t="shared" ref="L7:L32" si="2">G7+8</f>
        <v>40631</v>
      </c>
      <c r="M7" s="135">
        <f t="shared" ref="M7:M32" si="3">G7+8</f>
        <v>40631</v>
      </c>
      <c r="N7" s="135">
        <f t="shared" ref="N7:N37" si="4">G7+3</f>
        <v>40626</v>
      </c>
      <c r="O7" s="135"/>
      <c r="P7" s="135"/>
      <c r="Q7" s="135">
        <f t="shared" ref="Q7:Q37" si="5">G7+2</f>
        <v>40625</v>
      </c>
      <c r="R7" s="135">
        <f t="shared" ref="R7:R32" si="6">G7+7</f>
        <v>40630</v>
      </c>
      <c r="S7" s="115"/>
      <c r="T7" s="135">
        <f t="shared" ref="T7:T37" si="7">H7+7</f>
        <v>40632</v>
      </c>
      <c r="U7" s="135">
        <f t="shared" ref="U7:U37" si="8">G7+6</f>
        <v>40629</v>
      </c>
      <c r="V7" s="135">
        <f t="shared" ref="V7:V33" si="9">G7+3</f>
        <v>40626</v>
      </c>
      <c r="W7" s="135"/>
      <c r="X7" s="135">
        <f t="shared" ref="X7:X37" si="10">G7+2</f>
        <v>40625</v>
      </c>
      <c r="Y7" s="135">
        <f t="shared" ref="Y7:Y37" si="11">G7+4</f>
        <v>40627</v>
      </c>
      <c r="Z7" s="135">
        <f t="shared" ref="Z7:Z37" si="12">G7+2</f>
        <v>40625</v>
      </c>
      <c r="AA7" s="135">
        <f t="shared" ref="AA7:AA37" si="13">Y7+1</f>
        <v>40628</v>
      </c>
    </row>
    <row r="8" spans="1:27" s="60" customFormat="1" ht="36.75" hidden="1" customHeight="1">
      <c r="A8" s="132" t="e">
        <f t="shared" ref="A8:A53" si="14">A7</f>
        <v>#REF!</v>
      </c>
      <c r="B8" s="133" t="e">
        <f t="shared" ref="B8:B62" si="15">B7+1</f>
        <v>#REF!</v>
      </c>
      <c r="C8" s="32" t="e">
        <f t="shared" ref="C8:C62" si="16">C7+7</f>
        <v>#REF!</v>
      </c>
      <c r="D8" s="32" t="e">
        <f t="shared" ref="D8:D14" si="17">C8+3</f>
        <v>#REF!</v>
      </c>
      <c r="E8" s="134" t="s">
        <v>61</v>
      </c>
      <c r="F8" s="32">
        <f t="shared" ref="F8:F13" si="18">F7+7</f>
        <v>40623</v>
      </c>
      <c r="G8" s="135">
        <f>F8+7</f>
        <v>40630</v>
      </c>
      <c r="H8" s="135">
        <f t="shared" si="0"/>
        <v>40632</v>
      </c>
      <c r="I8" s="135">
        <f t="shared" si="1"/>
        <v>40636</v>
      </c>
      <c r="J8" s="487"/>
      <c r="K8" s="487"/>
      <c r="L8" s="135">
        <f t="shared" si="2"/>
        <v>40638</v>
      </c>
      <c r="M8" s="135">
        <f t="shared" si="3"/>
        <v>40638</v>
      </c>
      <c r="N8" s="135">
        <f t="shared" si="4"/>
        <v>40633</v>
      </c>
      <c r="O8" s="135"/>
      <c r="P8" s="135"/>
      <c r="Q8" s="135">
        <f t="shared" si="5"/>
        <v>40632</v>
      </c>
      <c r="R8" s="135">
        <f t="shared" si="6"/>
        <v>40637</v>
      </c>
      <c r="S8" s="115"/>
      <c r="T8" s="135">
        <f t="shared" si="7"/>
        <v>40639</v>
      </c>
      <c r="U8" s="135">
        <f t="shared" si="8"/>
        <v>40636</v>
      </c>
      <c r="V8" s="135">
        <f t="shared" si="9"/>
        <v>40633</v>
      </c>
      <c r="W8" s="135"/>
      <c r="X8" s="135">
        <f t="shared" si="10"/>
        <v>40632</v>
      </c>
      <c r="Y8" s="135">
        <f t="shared" si="11"/>
        <v>40634</v>
      </c>
      <c r="Z8" s="135">
        <f t="shared" si="12"/>
        <v>40632</v>
      </c>
      <c r="AA8" s="135">
        <f t="shared" si="13"/>
        <v>40635</v>
      </c>
    </row>
    <row r="9" spans="1:27" s="60" customFormat="1" ht="36.75" hidden="1" customHeight="1">
      <c r="A9" s="132" t="e">
        <f t="shared" si="14"/>
        <v>#REF!</v>
      </c>
      <c r="B9" s="133" t="e">
        <f t="shared" si="15"/>
        <v>#REF!</v>
      </c>
      <c r="C9" s="32" t="e">
        <f t="shared" si="16"/>
        <v>#REF!</v>
      </c>
      <c r="D9" s="32" t="e">
        <f t="shared" si="17"/>
        <v>#REF!</v>
      </c>
      <c r="E9" s="134" t="s">
        <v>62</v>
      </c>
      <c r="F9" s="32">
        <f t="shared" si="18"/>
        <v>40630</v>
      </c>
      <c r="G9" s="135">
        <f>F9+8</f>
        <v>40638</v>
      </c>
      <c r="H9" s="135">
        <f t="shared" si="0"/>
        <v>40640</v>
      </c>
      <c r="I9" s="135">
        <f t="shared" si="1"/>
        <v>40644</v>
      </c>
      <c r="J9" s="487"/>
      <c r="K9" s="487"/>
      <c r="L9" s="135">
        <f t="shared" si="2"/>
        <v>40646</v>
      </c>
      <c r="M9" s="135">
        <f t="shared" si="3"/>
        <v>40646</v>
      </c>
      <c r="N9" s="135">
        <f t="shared" si="4"/>
        <v>40641</v>
      </c>
      <c r="O9" s="135"/>
      <c r="P9" s="135"/>
      <c r="Q9" s="135">
        <f t="shared" si="5"/>
        <v>40640</v>
      </c>
      <c r="R9" s="135">
        <f t="shared" si="6"/>
        <v>40645</v>
      </c>
      <c r="S9" s="115"/>
      <c r="T9" s="135">
        <f t="shared" si="7"/>
        <v>40647</v>
      </c>
      <c r="U9" s="135">
        <f t="shared" si="8"/>
        <v>40644</v>
      </c>
      <c r="V9" s="135">
        <f t="shared" si="9"/>
        <v>40641</v>
      </c>
      <c r="W9" s="135"/>
      <c r="X9" s="135">
        <f t="shared" si="10"/>
        <v>40640</v>
      </c>
      <c r="Y9" s="135">
        <f t="shared" si="11"/>
        <v>40642</v>
      </c>
      <c r="Z9" s="135">
        <f t="shared" si="12"/>
        <v>40640</v>
      </c>
      <c r="AA9" s="135">
        <f t="shared" si="13"/>
        <v>40643</v>
      </c>
    </row>
    <row r="10" spans="1:27" s="60" customFormat="1" ht="36.75" hidden="1" customHeight="1">
      <c r="A10" s="132" t="e">
        <f t="shared" si="14"/>
        <v>#REF!</v>
      </c>
      <c r="B10" s="133" t="e">
        <f t="shared" si="15"/>
        <v>#REF!</v>
      </c>
      <c r="C10" s="32" t="e">
        <f t="shared" si="16"/>
        <v>#REF!</v>
      </c>
      <c r="D10" s="32" t="e">
        <f t="shared" si="17"/>
        <v>#REF!</v>
      </c>
      <c r="E10" s="134" t="s">
        <v>63</v>
      </c>
      <c r="F10" s="32">
        <f t="shared" si="18"/>
        <v>40637</v>
      </c>
      <c r="G10" s="135">
        <f t="shared" ref="G10:G60" si="19">F10+8</f>
        <v>40645</v>
      </c>
      <c r="H10" s="135">
        <f t="shared" si="0"/>
        <v>40647</v>
      </c>
      <c r="I10" s="135">
        <f t="shared" si="1"/>
        <v>40651</v>
      </c>
      <c r="J10" s="487"/>
      <c r="K10" s="487"/>
      <c r="L10" s="135">
        <f t="shared" si="2"/>
        <v>40653</v>
      </c>
      <c r="M10" s="135">
        <f t="shared" si="3"/>
        <v>40653</v>
      </c>
      <c r="N10" s="135">
        <f t="shared" si="4"/>
        <v>40648</v>
      </c>
      <c r="O10" s="135"/>
      <c r="P10" s="135"/>
      <c r="Q10" s="135">
        <f t="shared" si="5"/>
        <v>40647</v>
      </c>
      <c r="R10" s="135">
        <f t="shared" si="6"/>
        <v>40652</v>
      </c>
      <c r="S10" s="115"/>
      <c r="T10" s="135">
        <f t="shared" si="7"/>
        <v>40654</v>
      </c>
      <c r="U10" s="135">
        <f t="shared" si="8"/>
        <v>40651</v>
      </c>
      <c r="V10" s="135">
        <f t="shared" si="9"/>
        <v>40648</v>
      </c>
      <c r="W10" s="135"/>
      <c r="X10" s="135">
        <f t="shared" si="10"/>
        <v>40647</v>
      </c>
      <c r="Y10" s="135">
        <f t="shared" si="11"/>
        <v>40649</v>
      </c>
      <c r="Z10" s="135">
        <f t="shared" si="12"/>
        <v>40647</v>
      </c>
      <c r="AA10" s="135">
        <f t="shared" si="13"/>
        <v>40650</v>
      </c>
    </row>
    <row r="11" spans="1:27" s="60" customFormat="1" ht="36.75" hidden="1" customHeight="1">
      <c r="A11" s="132" t="e">
        <f t="shared" si="14"/>
        <v>#REF!</v>
      </c>
      <c r="B11" s="133" t="e">
        <f t="shared" si="15"/>
        <v>#REF!</v>
      </c>
      <c r="C11" s="32" t="e">
        <f t="shared" si="16"/>
        <v>#REF!</v>
      </c>
      <c r="D11" s="32" t="e">
        <f t="shared" si="17"/>
        <v>#REF!</v>
      </c>
      <c r="E11" s="134" t="s">
        <v>64</v>
      </c>
      <c r="F11" s="32">
        <f t="shared" si="18"/>
        <v>40644</v>
      </c>
      <c r="G11" s="135">
        <f t="shared" si="19"/>
        <v>40652</v>
      </c>
      <c r="H11" s="135">
        <f t="shared" si="0"/>
        <v>40654</v>
      </c>
      <c r="I11" s="135">
        <f t="shared" si="1"/>
        <v>40658</v>
      </c>
      <c r="J11" s="487"/>
      <c r="K11" s="487"/>
      <c r="L11" s="135">
        <f t="shared" si="2"/>
        <v>40660</v>
      </c>
      <c r="M11" s="135">
        <f t="shared" si="3"/>
        <v>40660</v>
      </c>
      <c r="N11" s="135">
        <f t="shared" si="4"/>
        <v>40655</v>
      </c>
      <c r="O11" s="135"/>
      <c r="P11" s="135"/>
      <c r="Q11" s="135">
        <f t="shared" si="5"/>
        <v>40654</v>
      </c>
      <c r="R11" s="135">
        <f t="shared" si="6"/>
        <v>40659</v>
      </c>
      <c r="S11" s="115"/>
      <c r="T11" s="135">
        <f t="shared" si="7"/>
        <v>40661</v>
      </c>
      <c r="U11" s="135">
        <f t="shared" si="8"/>
        <v>40658</v>
      </c>
      <c r="V11" s="135">
        <f t="shared" si="9"/>
        <v>40655</v>
      </c>
      <c r="W11" s="135"/>
      <c r="X11" s="135">
        <f t="shared" si="10"/>
        <v>40654</v>
      </c>
      <c r="Y11" s="135">
        <f t="shared" si="11"/>
        <v>40656</v>
      </c>
      <c r="Z11" s="135">
        <f t="shared" si="12"/>
        <v>40654</v>
      </c>
      <c r="AA11" s="135">
        <f t="shared" si="13"/>
        <v>40657</v>
      </c>
    </row>
    <row r="12" spans="1:27" s="60" customFormat="1" ht="36.75" hidden="1" customHeight="1">
      <c r="A12" s="132" t="e">
        <f t="shared" si="14"/>
        <v>#REF!</v>
      </c>
      <c r="B12" s="133" t="e">
        <f t="shared" si="15"/>
        <v>#REF!</v>
      </c>
      <c r="C12" s="32" t="e">
        <f t="shared" si="16"/>
        <v>#REF!</v>
      </c>
      <c r="D12" s="32" t="e">
        <f t="shared" si="17"/>
        <v>#REF!</v>
      </c>
      <c r="E12" s="134" t="s">
        <v>65</v>
      </c>
      <c r="F12" s="32">
        <f t="shared" si="18"/>
        <v>40651</v>
      </c>
      <c r="G12" s="135">
        <f t="shared" si="19"/>
        <v>40659</v>
      </c>
      <c r="H12" s="135">
        <f t="shared" si="0"/>
        <v>40661</v>
      </c>
      <c r="I12" s="135">
        <f t="shared" si="1"/>
        <v>40665</v>
      </c>
      <c r="J12" s="487"/>
      <c r="K12" s="487"/>
      <c r="L12" s="135">
        <f t="shared" si="2"/>
        <v>40667</v>
      </c>
      <c r="M12" s="135">
        <f t="shared" si="3"/>
        <v>40667</v>
      </c>
      <c r="N12" s="135">
        <f t="shared" si="4"/>
        <v>40662</v>
      </c>
      <c r="O12" s="135"/>
      <c r="P12" s="135"/>
      <c r="Q12" s="135">
        <f t="shared" si="5"/>
        <v>40661</v>
      </c>
      <c r="R12" s="135">
        <f t="shared" si="6"/>
        <v>40666</v>
      </c>
      <c r="S12" s="115"/>
      <c r="T12" s="135">
        <f t="shared" si="7"/>
        <v>40668</v>
      </c>
      <c r="U12" s="135">
        <f t="shared" si="8"/>
        <v>40665</v>
      </c>
      <c r="V12" s="135">
        <f t="shared" si="9"/>
        <v>40662</v>
      </c>
      <c r="W12" s="135"/>
      <c r="X12" s="135">
        <f t="shared" si="10"/>
        <v>40661</v>
      </c>
      <c r="Y12" s="135">
        <f t="shared" si="11"/>
        <v>40663</v>
      </c>
      <c r="Z12" s="135">
        <f t="shared" si="12"/>
        <v>40661</v>
      </c>
      <c r="AA12" s="135">
        <f t="shared" si="13"/>
        <v>40664</v>
      </c>
    </row>
    <row r="13" spans="1:27" s="60" customFormat="1" ht="36.75" hidden="1" customHeight="1">
      <c r="A13" s="132" t="e">
        <f t="shared" si="14"/>
        <v>#REF!</v>
      </c>
      <c r="B13" s="133" t="e">
        <f t="shared" si="15"/>
        <v>#REF!</v>
      </c>
      <c r="C13" s="32" t="e">
        <f t="shared" si="16"/>
        <v>#REF!</v>
      </c>
      <c r="D13" s="32" t="e">
        <f t="shared" si="17"/>
        <v>#REF!</v>
      </c>
      <c r="E13" s="134" t="s">
        <v>66</v>
      </c>
      <c r="F13" s="32">
        <f t="shared" si="18"/>
        <v>40658</v>
      </c>
      <c r="G13" s="135">
        <f>F13+9</f>
        <v>40667</v>
      </c>
      <c r="H13" s="135">
        <f>G13+1</f>
        <v>40668</v>
      </c>
      <c r="I13" s="135">
        <f t="shared" si="1"/>
        <v>40672</v>
      </c>
      <c r="J13" s="487"/>
      <c r="K13" s="487"/>
      <c r="L13" s="135">
        <f t="shared" si="2"/>
        <v>40675</v>
      </c>
      <c r="M13" s="135">
        <f t="shared" si="3"/>
        <v>40675</v>
      </c>
      <c r="N13" s="135">
        <f t="shared" si="4"/>
        <v>40670</v>
      </c>
      <c r="O13" s="135"/>
      <c r="P13" s="135"/>
      <c r="Q13" s="135">
        <f t="shared" si="5"/>
        <v>40669</v>
      </c>
      <c r="R13" s="135">
        <f t="shared" si="6"/>
        <v>40674</v>
      </c>
      <c r="S13" s="115"/>
      <c r="T13" s="135">
        <f t="shared" si="7"/>
        <v>40675</v>
      </c>
      <c r="U13" s="135">
        <f t="shared" si="8"/>
        <v>40673</v>
      </c>
      <c r="V13" s="135">
        <f t="shared" si="9"/>
        <v>40670</v>
      </c>
      <c r="W13" s="135"/>
      <c r="X13" s="135">
        <f t="shared" si="10"/>
        <v>40669</v>
      </c>
      <c r="Y13" s="135">
        <f t="shared" si="11"/>
        <v>40671</v>
      </c>
      <c r="Z13" s="135">
        <f t="shared" si="12"/>
        <v>40669</v>
      </c>
      <c r="AA13" s="135">
        <f t="shared" si="13"/>
        <v>40672</v>
      </c>
    </row>
    <row r="14" spans="1:27" s="60" customFormat="1" ht="36.75" hidden="1" customHeight="1">
      <c r="A14" s="132" t="e">
        <f t="shared" si="14"/>
        <v>#REF!</v>
      </c>
      <c r="B14" s="133" t="e">
        <f t="shared" si="15"/>
        <v>#REF!</v>
      </c>
      <c r="C14" s="32" t="e">
        <f t="shared" si="16"/>
        <v>#REF!</v>
      </c>
      <c r="D14" s="32" t="e">
        <f t="shared" si="17"/>
        <v>#REF!</v>
      </c>
      <c r="E14" s="134" t="s">
        <v>67</v>
      </c>
      <c r="F14" s="32">
        <f>F13+7</f>
        <v>40665</v>
      </c>
      <c r="G14" s="135">
        <f t="shared" si="19"/>
        <v>40673</v>
      </c>
      <c r="H14" s="135">
        <f t="shared" si="0"/>
        <v>40675</v>
      </c>
      <c r="I14" s="135">
        <f t="shared" si="1"/>
        <v>40679</v>
      </c>
      <c r="J14" s="487"/>
      <c r="K14" s="487"/>
      <c r="L14" s="135">
        <f t="shared" si="2"/>
        <v>40681</v>
      </c>
      <c r="M14" s="135">
        <f t="shared" si="3"/>
        <v>40681</v>
      </c>
      <c r="N14" s="135">
        <f t="shared" si="4"/>
        <v>40676</v>
      </c>
      <c r="O14" s="135"/>
      <c r="P14" s="135"/>
      <c r="Q14" s="135">
        <f t="shared" si="5"/>
        <v>40675</v>
      </c>
      <c r="R14" s="135">
        <f t="shared" si="6"/>
        <v>40680</v>
      </c>
      <c r="S14" s="115"/>
      <c r="T14" s="135">
        <f t="shared" si="7"/>
        <v>40682</v>
      </c>
      <c r="U14" s="135">
        <f t="shared" si="8"/>
        <v>40679</v>
      </c>
      <c r="V14" s="135">
        <f t="shared" si="9"/>
        <v>40676</v>
      </c>
      <c r="W14" s="135"/>
      <c r="X14" s="135">
        <f t="shared" si="10"/>
        <v>40675</v>
      </c>
      <c r="Y14" s="135">
        <f t="shared" si="11"/>
        <v>40677</v>
      </c>
      <c r="Z14" s="135">
        <f t="shared" si="12"/>
        <v>40675</v>
      </c>
      <c r="AA14" s="135">
        <f t="shared" si="13"/>
        <v>40678</v>
      </c>
    </row>
    <row r="15" spans="1:27" s="60" customFormat="1" ht="36.75" hidden="1" customHeight="1">
      <c r="A15" s="132" t="s">
        <v>26</v>
      </c>
      <c r="B15" s="133">
        <v>40</v>
      </c>
      <c r="C15" s="32" t="e">
        <f t="shared" si="16"/>
        <v>#REF!</v>
      </c>
      <c r="D15" s="32" t="e">
        <f>C15+3</f>
        <v>#REF!</v>
      </c>
      <c r="E15" s="134" t="s">
        <v>68</v>
      </c>
      <c r="F15" s="32">
        <f>F14+7</f>
        <v>40672</v>
      </c>
      <c r="G15" s="135">
        <f t="shared" si="19"/>
        <v>40680</v>
      </c>
      <c r="H15" s="135">
        <f t="shared" si="0"/>
        <v>40682</v>
      </c>
      <c r="I15" s="135">
        <f t="shared" si="1"/>
        <v>40686</v>
      </c>
      <c r="J15" s="487"/>
      <c r="K15" s="487"/>
      <c r="L15" s="135">
        <f t="shared" si="2"/>
        <v>40688</v>
      </c>
      <c r="M15" s="135">
        <f t="shared" si="3"/>
        <v>40688</v>
      </c>
      <c r="N15" s="135">
        <f t="shared" si="4"/>
        <v>40683</v>
      </c>
      <c r="O15" s="135"/>
      <c r="P15" s="135"/>
      <c r="Q15" s="135">
        <f t="shared" si="5"/>
        <v>40682</v>
      </c>
      <c r="R15" s="135">
        <f t="shared" si="6"/>
        <v>40687</v>
      </c>
      <c r="S15" s="115"/>
      <c r="T15" s="135">
        <f t="shared" si="7"/>
        <v>40689</v>
      </c>
      <c r="U15" s="135">
        <f t="shared" si="8"/>
        <v>40686</v>
      </c>
      <c r="V15" s="135">
        <f t="shared" si="9"/>
        <v>40683</v>
      </c>
      <c r="W15" s="135"/>
      <c r="X15" s="135">
        <f t="shared" si="10"/>
        <v>40682</v>
      </c>
      <c r="Y15" s="135">
        <f t="shared" si="11"/>
        <v>40684</v>
      </c>
      <c r="Z15" s="135">
        <f t="shared" si="12"/>
        <v>40682</v>
      </c>
      <c r="AA15" s="135">
        <f t="shared" si="13"/>
        <v>40685</v>
      </c>
    </row>
    <row r="16" spans="1:27" s="60" customFormat="1" ht="36.75" hidden="1" customHeight="1">
      <c r="A16" s="132" t="str">
        <f t="shared" si="14"/>
        <v>BERNHARD SIBUM</v>
      </c>
      <c r="B16" s="133">
        <f t="shared" si="15"/>
        <v>41</v>
      </c>
      <c r="C16" s="32" t="e">
        <f t="shared" si="16"/>
        <v>#REF!</v>
      </c>
      <c r="D16" s="32" t="e">
        <f t="shared" ref="D16:D62" si="20">C16+3</f>
        <v>#REF!</v>
      </c>
      <c r="E16" s="134" t="s">
        <v>25</v>
      </c>
      <c r="F16" s="136">
        <f>F15+6</f>
        <v>40678</v>
      </c>
      <c r="G16" s="136">
        <f>F16+7</f>
        <v>40685</v>
      </c>
      <c r="H16" s="136">
        <f>G16+3</f>
        <v>40688</v>
      </c>
      <c r="I16" s="136">
        <f t="shared" si="1"/>
        <v>40692</v>
      </c>
      <c r="J16" s="137"/>
      <c r="K16" s="137"/>
      <c r="L16" s="136">
        <f t="shared" si="2"/>
        <v>40693</v>
      </c>
      <c r="M16" s="136">
        <f t="shared" si="3"/>
        <v>40693</v>
      </c>
      <c r="N16" s="136">
        <f t="shared" si="4"/>
        <v>40688</v>
      </c>
      <c r="O16" s="136"/>
      <c r="P16" s="136"/>
      <c r="Q16" s="136">
        <f t="shared" si="5"/>
        <v>40687</v>
      </c>
      <c r="R16" s="136">
        <f t="shared" si="6"/>
        <v>40692</v>
      </c>
      <c r="S16" s="137"/>
      <c r="T16" s="136">
        <f t="shared" si="7"/>
        <v>40695</v>
      </c>
      <c r="U16" s="136">
        <f t="shared" si="8"/>
        <v>40691</v>
      </c>
      <c r="V16" s="136">
        <f t="shared" si="9"/>
        <v>40688</v>
      </c>
      <c r="W16" s="136"/>
      <c r="X16" s="136">
        <f t="shared" si="10"/>
        <v>40687</v>
      </c>
      <c r="Y16" s="136">
        <f t="shared" si="11"/>
        <v>40689</v>
      </c>
      <c r="Z16" s="136">
        <f t="shared" si="12"/>
        <v>40687</v>
      </c>
      <c r="AA16" s="136">
        <f t="shared" si="13"/>
        <v>40690</v>
      </c>
    </row>
    <row r="17" spans="1:27" s="60" customFormat="1" ht="36.75" hidden="1" customHeight="1">
      <c r="A17" s="132" t="s">
        <v>27</v>
      </c>
      <c r="B17" s="133">
        <f t="shared" si="15"/>
        <v>42</v>
      </c>
      <c r="C17" s="32" t="e">
        <f t="shared" si="16"/>
        <v>#REF!</v>
      </c>
      <c r="D17" s="32" t="e">
        <f t="shared" si="20"/>
        <v>#REF!</v>
      </c>
      <c r="E17" s="134" t="s">
        <v>69</v>
      </c>
      <c r="F17" s="32">
        <f>F16+8</f>
        <v>40686</v>
      </c>
      <c r="G17" s="135">
        <f t="shared" si="19"/>
        <v>40694</v>
      </c>
      <c r="H17" s="135">
        <f t="shared" si="0"/>
        <v>40696</v>
      </c>
      <c r="I17" s="135">
        <f t="shared" si="1"/>
        <v>40700</v>
      </c>
      <c r="J17" s="487"/>
      <c r="K17" s="487"/>
      <c r="L17" s="135">
        <f t="shared" si="2"/>
        <v>40702</v>
      </c>
      <c r="M17" s="135">
        <f t="shared" si="3"/>
        <v>40702</v>
      </c>
      <c r="N17" s="135">
        <f t="shared" si="4"/>
        <v>40697</v>
      </c>
      <c r="O17" s="135"/>
      <c r="P17" s="135"/>
      <c r="Q17" s="135">
        <f t="shared" si="5"/>
        <v>40696</v>
      </c>
      <c r="R17" s="135">
        <f t="shared" si="6"/>
        <v>40701</v>
      </c>
      <c r="S17" s="115"/>
      <c r="T17" s="135">
        <f t="shared" si="7"/>
        <v>40703</v>
      </c>
      <c r="U17" s="135">
        <f t="shared" si="8"/>
        <v>40700</v>
      </c>
      <c r="V17" s="135">
        <f t="shared" si="9"/>
        <v>40697</v>
      </c>
      <c r="W17" s="135"/>
      <c r="X17" s="135">
        <f t="shared" si="10"/>
        <v>40696</v>
      </c>
      <c r="Y17" s="135">
        <f t="shared" si="11"/>
        <v>40698</v>
      </c>
      <c r="Z17" s="135">
        <f t="shared" si="12"/>
        <v>40696</v>
      </c>
      <c r="AA17" s="135">
        <f t="shared" si="13"/>
        <v>40699</v>
      </c>
    </row>
    <row r="18" spans="1:27" s="60" customFormat="1" ht="36.75" hidden="1" customHeight="1">
      <c r="A18" s="132" t="str">
        <f t="shared" si="14"/>
        <v>SARA</v>
      </c>
      <c r="B18" s="133">
        <f t="shared" si="15"/>
        <v>43</v>
      </c>
      <c r="C18" s="32" t="e">
        <f t="shared" si="16"/>
        <v>#REF!</v>
      </c>
      <c r="D18" s="32" t="e">
        <f t="shared" si="20"/>
        <v>#REF!</v>
      </c>
      <c r="E18" s="134" t="s">
        <v>70</v>
      </c>
      <c r="F18" s="32">
        <f>F17+7</f>
        <v>40693</v>
      </c>
      <c r="G18" s="135">
        <f t="shared" si="19"/>
        <v>40701</v>
      </c>
      <c r="H18" s="135">
        <f t="shared" si="0"/>
        <v>40703</v>
      </c>
      <c r="I18" s="135">
        <f t="shared" si="1"/>
        <v>40707</v>
      </c>
      <c r="J18" s="487"/>
      <c r="K18" s="487"/>
      <c r="L18" s="135">
        <f t="shared" si="2"/>
        <v>40709</v>
      </c>
      <c r="M18" s="135">
        <f t="shared" si="3"/>
        <v>40709</v>
      </c>
      <c r="N18" s="135">
        <f t="shared" si="4"/>
        <v>40704</v>
      </c>
      <c r="O18" s="135"/>
      <c r="P18" s="135"/>
      <c r="Q18" s="135">
        <f t="shared" si="5"/>
        <v>40703</v>
      </c>
      <c r="R18" s="135">
        <f t="shared" si="6"/>
        <v>40708</v>
      </c>
      <c r="S18" s="115"/>
      <c r="T18" s="135">
        <f t="shared" si="7"/>
        <v>40710</v>
      </c>
      <c r="U18" s="135">
        <f t="shared" si="8"/>
        <v>40707</v>
      </c>
      <c r="V18" s="135">
        <f t="shared" si="9"/>
        <v>40704</v>
      </c>
      <c r="W18" s="135"/>
      <c r="X18" s="135">
        <f t="shared" si="10"/>
        <v>40703</v>
      </c>
      <c r="Y18" s="135">
        <f t="shared" si="11"/>
        <v>40705</v>
      </c>
      <c r="Z18" s="135">
        <f t="shared" si="12"/>
        <v>40703</v>
      </c>
      <c r="AA18" s="135">
        <f t="shared" si="13"/>
        <v>40706</v>
      </c>
    </row>
    <row r="19" spans="1:27" s="60" customFormat="1" ht="36.75" hidden="1" customHeight="1">
      <c r="A19" s="132" t="str">
        <f t="shared" si="14"/>
        <v>SARA</v>
      </c>
      <c r="B19" s="133">
        <f t="shared" si="15"/>
        <v>44</v>
      </c>
      <c r="C19" s="32" t="e">
        <f t="shared" si="16"/>
        <v>#REF!</v>
      </c>
      <c r="D19" s="32" t="e">
        <f t="shared" si="20"/>
        <v>#REF!</v>
      </c>
      <c r="E19" s="134" t="s">
        <v>71</v>
      </c>
      <c r="F19" s="32">
        <f>F18+7</f>
        <v>40700</v>
      </c>
      <c r="G19" s="135">
        <f t="shared" si="19"/>
        <v>40708</v>
      </c>
      <c r="H19" s="135">
        <f t="shared" si="0"/>
        <v>40710</v>
      </c>
      <c r="I19" s="135">
        <f t="shared" si="1"/>
        <v>40714</v>
      </c>
      <c r="J19" s="487"/>
      <c r="K19" s="487"/>
      <c r="L19" s="135">
        <f t="shared" si="2"/>
        <v>40716</v>
      </c>
      <c r="M19" s="135">
        <f t="shared" si="3"/>
        <v>40716</v>
      </c>
      <c r="N19" s="135">
        <f t="shared" si="4"/>
        <v>40711</v>
      </c>
      <c r="O19" s="135"/>
      <c r="P19" s="135"/>
      <c r="Q19" s="135">
        <f t="shared" si="5"/>
        <v>40710</v>
      </c>
      <c r="R19" s="135">
        <f t="shared" si="6"/>
        <v>40715</v>
      </c>
      <c r="S19" s="115"/>
      <c r="T19" s="135">
        <f t="shared" si="7"/>
        <v>40717</v>
      </c>
      <c r="U19" s="135">
        <f t="shared" si="8"/>
        <v>40714</v>
      </c>
      <c r="V19" s="135">
        <f t="shared" si="9"/>
        <v>40711</v>
      </c>
      <c r="W19" s="135"/>
      <c r="X19" s="135">
        <f t="shared" si="10"/>
        <v>40710</v>
      </c>
      <c r="Y19" s="135">
        <f t="shared" si="11"/>
        <v>40712</v>
      </c>
      <c r="Z19" s="135">
        <f t="shared" si="12"/>
        <v>40710</v>
      </c>
      <c r="AA19" s="135">
        <f t="shared" si="13"/>
        <v>40713</v>
      </c>
    </row>
    <row r="20" spans="1:27" s="60" customFormat="1" ht="36.75" hidden="1" customHeight="1">
      <c r="A20" s="132" t="str">
        <f t="shared" si="14"/>
        <v>SARA</v>
      </c>
      <c r="B20" s="133">
        <f t="shared" si="15"/>
        <v>45</v>
      </c>
      <c r="C20" s="32" t="e">
        <f t="shared" si="16"/>
        <v>#REF!</v>
      </c>
      <c r="D20" s="32" t="e">
        <f t="shared" si="20"/>
        <v>#REF!</v>
      </c>
      <c r="E20" s="134" t="s">
        <v>72</v>
      </c>
      <c r="F20" s="32">
        <f>F19+9</f>
        <v>40709</v>
      </c>
      <c r="G20" s="135">
        <f t="shared" si="19"/>
        <v>40717</v>
      </c>
      <c r="H20" s="135">
        <f t="shared" si="0"/>
        <v>40719</v>
      </c>
      <c r="I20" s="135">
        <f t="shared" si="1"/>
        <v>40723</v>
      </c>
      <c r="J20" s="487"/>
      <c r="K20" s="487"/>
      <c r="L20" s="135">
        <f t="shared" si="2"/>
        <v>40725</v>
      </c>
      <c r="M20" s="135">
        <f t="shared" si="3"/>
        <v>40725</v>
      </c>
      <c r="N20" s="135">
        <f t="shared" si="4"/>
        <v>40720</v>
      </c>
      <c r="O20" s="135"/>
      <c r="P20" s="135"/>
      <c r="Q20" s="135">
        <f t="shared" si="5"/>
        <v>40719</v>
      </c>
      <c r="R20" s="135">
        <f t="shared" si="6"/>
        <v>40724</v>
      </c>
      <c r="S20" s="115"/>
      <c r="T20" s="135">
        <f t="shared" si="7"/>
        <v>40726</v>
      </c>
      <c r="U20" s="135">
        <f t="shared" si="8"/>
        <v>40723</v>
      </c>
      <c r="V20" s="135">
        <f t="shared" si="9"/>
        <v>40720</v>
      </c>
      <c r="W20" s="135"/>
      <c r="X20" s="135">
        <f t="shared" si="10"/>
        <v>40719</v>
      </c>
      <c r="Y20" s="135">
        <f t="shared" si="11"/>
        <v>40721</v>
      </c>
      <c r="Z20" s="135">
        <f t="shared" si="12"/>
        <v>40719</v>
      </c>
      <c r="AA20" s="135">
        <f t="shared" si="13"/>
        <v>40722</v>
      </c>
    </row>
    <row r="21" spans="1:27" s="60" customFormat="1" ht="36.75" hidden="1" customHeight="1">
      <c r="A21" s="132" t="str">
        <f t="shared" si="14"/>
        <v>SARA</v>
      </c>
      <c r="B21" s="133">
        <f t="shared" si="15"/>
        <v>46</v>
      </c>
      <c r="C21" s="32" t="e">
        <f t="shared" si="16"/>
        <v>#REF!</v>
      </c>
      <c r="D21" s="32" t="e">
        <f t="shared" si="20"/>
        <v>#REF!</v>
      </c>
      <c r="E21" s="134" t="s">
        <v>73</v>
      </c>
      <c r="F21" s="138">
        <f>F20+6</f>
        <v>40715</v>
      </c>
      <c r="G21" s="138">
        <f t="shared" si="19"/>
        <v>40723</v>
      </c>
      <c r="H21" s="138">
        <f>G21+1</f>
        <v>40724</v>
      </c>
      <c r="I21" s="138">
        <f t="shared" si="1"/>
        <v>40728</v>
      </c>
      <c r="J21" s="139"/>
      <c r="K21" s="139"/>
      <c r="L21" s="138">
        <f t="shared" si="2"/>
        <v>40731</v>
      </c>
      <c r="M21" s="138">
        <f t="shared" si="3"/>
        <v>40731</v>
      </c>
      <c r="N21" s="138">
        <f t="shared" si="4"/>
        <v>40726</v>
      </c>
      <c r="O21" s="138"/>
      <c r="P21" s="138"/>
      <c r="Q21" s="138">
        <f t="shared" si="5"/>
        <v>40725</v>
      </c>
      <c r="R21" s="138">
        <f t="shared" si="6"/>
        <v>40730</v>
      </c>
      <c r="S21" s="139"/>
      <c r="T21" s="138">
        <f t="shared" si="7"/>
        <v>40731</v>
      </c>
      <c r="U21" s="138">
        <f t="shared" si="8"/>
        <v>40729</v>
      </c>
      <c r="V21" s="138">
        <f t="shared" si="9"/>
        <v>40726</v>
      </c>
      <c r="W21" s="138"/>
      <c r="X21" s="138">
        <f t="shared" si="10"/>
        <v>40725</v>
      </c>
      <c r="Y21" s="138">
        <f t="shared" si="11"/>
        <v>40727</v>
      </c>
      <c r="Z21" s="138">
        <f t="shared" si="12"/>
        <v>40725</v>
      </c>
      <c r="AA21" s="138">
        <f t="shared" si="13"/>
        <v>40728</v>
      </c>
    </row>
    <row r="22" spans="1:27" s="60" customFormat="1" ht="36.75" hidden="1" customHeight="1">
      <c r="A22" s="132" t="str">
        <f t="shared" si="14"/>
        <v>SARA</v>
      </c>
      <c r="B22" s="133">
        <f t="shared" si="15"/>
        <v>47</v>
      </c>
      <c r="C22" s="32" t="e">
        <f t="shared" si="16"/>
        <v>#REF!</v>
      </c>
      <c r="D22" s="32" t="e">
        <f t="shared" si="20"/>
        <v>#REF!</v>
      </c>
      <c r="E22" s="134" t="s">
        <v>74</v>
      </c>
      <c r="F22" s="32">
        <f>F21+7</f>
        <v>40722</v>
      </c>
      <c r="G22" s="135">
        <f t="shared" si="19"/>
        <v>40730</v>
      </c>
      <c r="H22" s="135">
        <f t="shared" si="0"/>
        <v>40732</v>
      </c>
      <c r="I22" s="135">
        <f t="shared" si="1"/>
        <v>40736</v>
      </c>
      <c r="J22" s="487"/>
      <c r="K22" s="487"/>
      <c r="L22" s="135">
        <f t="shared" si="2"/>
        <v>40738</v>
      </c>
      <c r="M22" s="135">
        <f t="shared" si="3"/>
        <v>40738</v>
      </c>
      <c r="N22" s="135">
        <f t="shared" si="4"/>
        <v>40733</v>
      </c>
      <c r="O22" s="135"/>
      <c r="P22" s="135"/>
      <c r="Q22" s="135">
        <f t="shared" si="5"/>
        <v>40732</v>
      </c>
      <c r="R22" s="135">
        <f t="shared" si="6"/>
        <v>40737</v>
      </c>
      <c r="S22" s="115"/>
      <c r="T22" s="135">
        <f t="shared" si="7"/>
        <v>40739</v>
      </c>
      <c r="U22" s="135">
        <f t="shared" si="8"/>
        <v>40736</v>
      </c>
      <c r="V22" s="135">
        <f t="shared" si="9"/>
        <v>40733</v>
      </c>
      <c r="W22" s="135"/>
      <c r="X22" s="135">
        <f t="shared" si="10"/>
        <v>40732</v>
      </c>
      <c r="Y22" s="135">
        <f t="shared" si="11"/>
        <v>40734</v>
      </c>
      <c r="Z22" s="135">
        <f t="shared" si="12"/>
        <v>40732</v>
      </c>
      <c r="AA22" s="135">
        <f t="shared" si="13"/>
        <v>40735</v>
      </c>
    </row>
    <row r="23" spans="1:27" s="60" customFormat="1" ht="36.75" hidden="1" customHeight="1">
      <c r="A23" s="132" t="str">
        <f t="shared" si="14"/>
        <v>SARA</v>
      </c>
      <c r="B23" s="133">
        <f t="shared" si="15"/>
        <v>48</v>
      </c>
      <c r="C23" s="32" t="e">
        <f t="shared" si="16"/>
        <v>#REF!</v>
      </c>
      <c r="D23" s="32" t="e">
        <f t="shared" si="20"/>
        <v>#REF!</v>
      </c>
      <c r="E23" s="134" t="s">
        <v>75</v>
      </c>
      <c r="F23" s="32">
        <f>F22+8</f>
        <v>40730</v>
      </c>
      <c r="G23" s="135">
        <f>F23+7</f>
        <v>40737</v>
      </c>
      <c r="H23" s="135">
        <f t="shared" si="0"/>
        <v>40739</v>
      </c>
      <c r="I23" s="135">
        <f t="shared" si="1"/>
        <v>40743</v>
      </c>
      <c r="J23" s="487"/>
      <c r="K23" s="487"/>
      <c r="L23" s="135">
        <f t="shared" si="2"/>
        <v>40745</v>
      </c>
      <c r="M23" s="135">
        <f t="shared" si="3"/>
        <v>40745</v>
      </c>
      <c r="N23" s="135">
        <f t="shared" si="4"/>
        <v>40740</v>
      </c>
      <c r="O23" s="135"/>
      <c r="P23" s="135"/>
      <c r="Q23" s="135">
        <f t="shared" si="5"/>
        <v>40739</v>
      </c>
      <c r="R23" s="135">
        <f t="shared" si="6"/>
        <v>40744</v>
      </c>
      <c r="S23" s="115"/>
      <c r="T23" s="135">
        <f t="shared" si="7"/>
        <v>40746</v>
      </c>
      <c r="U23" s="135">
        <f t="shared" si="8"/>
        <v>40743</v>
      </c>
      <c r="V23" s="135">
        <f t="shared" si="9"/>
        <v>40740</v>
      </c>
      <c r="W23" s="135"/>
      <c r="X23" s="135">
        <f t="shared" si="10"/>
        <v>40739</v>
      </c>
      <c r="Y23" s="135">
        <f t="shared" si="11"/>
        <v>40741</v>
      </c>
      <c r="Z23" s="135">
        <f t="shared" si="12"/>
        <v>40739</v>
      </c>
      <c r="AA23" s="135">
        <f t="shared" si="13"/>
        <v>40742</v>
      </c>
    </row>
    <row r="24" spans="1:27" s="60" customFormat="1" ht="36.75" hidden="1" customHeight="1">
      <c r="A24" s="132" t="str">
        <f t="shared" si="14"/>
        <v>SARA</v>
      </c>
      <c r="B24" s="133">
        <f t="shared" si="15"/>
        <v>49</v>
      </c>
      <c r="C24" s="32" t="e">
        <f t="shared" si="16"/>
        <v>#REF!</v>
      </c>
      <c r="D24" s="32" t="e">
        <f t="shared" si="20"/>
        <v>#REF!</v>
      </c>
      <c r="E24" s="134" t="s">
        <v>76</v>
      </c>
      <c r="F24" s="32">
        <f>F23+6</f>
        <v>40736</v>
      </c>
      <c r="G24" s="135">
        <f t="shared" si="19"/>
        <v>40744</v>
      </c>
      <c r="H24" s="135">
        <f>G24+1</f>
        <v>40745</v>
      </c>
      <c r="I24" s="135">
        <f t="shared" si="1"/>
        <v>40749</v>
      </c>
      <c r="J24" s="487"/>
      <c r="K24" s="487"/>
      <c r="L24" s="135">
        <f t="shared" si="2"/>
        <v>40752</v>
      </c>
      <c r="M24" s="135">
        <f t="shared" si="3"/>
        <v>40752</v>
      </c>
      <c r="N24" s="135">
        <f t="shared" si="4"/>
        <v>40747</v>
      </c>
      <c r="O24" s="135"/>
      <c r="P24" s="135"/>
      <c r="Q24" s="135">
        <f t="shared" si="5"/>
        <v>40746</v>
      </c>
      <c r="R24" s="135">
        <f t="shared" si="6"/>
        <v>40751</v>
      </c>
      <c r="S24" s="115"/>
      <c r="T24" s="135">
        <f t="shared" si="7"/>
        <v>40752</v>
      </c>
      <c r="U24" s="135">
        <f t="shared" si="8"/>
        <v>40750</v>
      </c>
      <c r="V24" s="135">
        <f t="shared" si="9"/>
        <v>40747</v>
      </c>
      <c r="W24" s="135"/>
      <c r="X24" s="135">
        <f t="shared" si="10"/>
        <v>40746</v>
      </c>
      <c r="Y24" s="135">
        <f t="shared" si="11"/>
        <v>40748</v>
      </c>
      <c r="Z24" s="135">
        <f t="shared" si="12"/>
        <v>40746</v>
      </c>
      <c r="AA24" s="135">
        <f t="shared" si="13"/>
        <v>40749</v>
      </c>
    </row>
    <row r="25" spans="1:27" s="60" customFormat="1" ht="36.75" hidden="1" customHeight="1">
      <c r="A25" s="132" t="str">
        <f t="shared" si="14"/>
        <v>SARA</v>
      </c>
      <c r="B25" s="133">
        <f t="shared" si="15"/>
        <v>50</v>
      </c>
      <c r="C25" s="32" t="e">
        <f t="shared" si="16"/>
        <v>#REF!</v>
      </c>
      <c r="D25" s="32" t="e">
        <f t="shared" si="20"/>
        <v>#REF!</v>
      </c>
      <c r="E25" s="134" t="s">
        <v>77</v>
      </c>
      <c r="F25" s="32">
        <f>F24+6</f>
        <v>40742</v>
      </c>
      <c r="G25" s="135">
        <f t="shared" si="19"/>
        <v>40750</v>
      </c>
      <c r="H25" s="135">
        <f>G25+1</f>
        <v>40751</v>
      </c>
      <c r="I25" s="135">
        <f t="shared" si="1"/>
        <v>40755</v>
      </c>
      <c r="J25" s="487"/>
      <c r="K25" s="487"/>
      <c r="L25" s="135">
        <f t="shared" si="2"/>
        <v>40758</v>
      </c>
      <c r="M25" s="135">
        <f t="shared" si="3"/>
        <v>40758</v>
      </c>
      <c r="N25" s="135">
        <f t="shared" si="4"/>
        <v>40753</v>
      </c>
      <c r="O25" s="135"/>
      <c r="P25" s="135"/>
      <c r="Q25" s="135">
        <f t="shared" si="5"/>
        <v>40752</v>
      </c>
      <c r="R25" s="135">
        <f t="shared" si="6"/>
        <v>40757</v>
      </c>
      <c r="S25" s="115"/>
      <c r="T25" s="135">
        <f t="shared" si="7"/>
        <v>40758</v>
      </c>
      <c r="U25" s="135">
        <f t="shared" si="8"/>
        <v>40756</v>
      </c>
      <c r="V25" s="135">
        <f t="shared" si="9"/>
        <v>40753</v>
      </c>
      <c r="W25" s="135"/>
      <c r="X25" s="135">
        <f t="shared" si="10"/>
        <v>40752</v>
      </c>
      <c r="Y25" s="135">
        <f t="shared" si="11"/>
        <v>40754</v>
      </c>
      <c r="Z25" s="135">
        <f t="shared" si="12"/>
        <v>40752</v>
      </c>
      <c r="AA25" s="135">
        <f t="shared" si="13"/>
        <v>40755</v>
      </c>
    </row>
    <row r="26" spans="1:27" s="60" customFormat="1" ht="36.75" hidden="1" customHeight="1">
      <c r="A26" s="132" t="str">
        <f t="shared" si="14"/>
        <v>SARA</v>
      </c>
      <c r="B26" s="133">
        <f t="shared" si="15"/>
        <v>51</v>
      </c>
      <c r="C26" s="32" t="e">
        <f t="shared" si="16"/>
        <v>#REF!</v>
      </c>
      <c r="D26" s="32" t="e">
        <f t="shared" si="20"/>
        <v>#REF!</v>
      </c>
      <c r="E26" s="134" t="s">
        <v>78</v>
      </c>
      <c r="F26" s="32">
        <f>F25+8</f>
        <v>40750</v>
      </c>
      <c r="G26" s="135">
        <f t="shared" si="19"/>
        <v>40758</v>
      </c>
      <c r="H26" s="135">
        <f>G26+1</f>
        <v>40759</v>
      </c>
      <c r="I26" s="135">
        <f t="shared" si="1"/>
        <v>40763</v>
      </c>
      <c r="J26" s="487"/>
      <c r="K26" s="487"/>
      <c r="L26" s="135">
        <f t="shared" si="2"/>
        <v>40766</v>
      </c>
      <c r="M26" s="135">
        <f t="shared" si="3"/>
        <v>40766</v>
      </c>
      <c r="N26" s="135">
        <f t="shared" si="4"/>
        <v>40761</v>
      </c>
      <c r="O26" s="135"/>
      <c r="P26" s="135"/>
      <c r="Q26" s="135">
        <f t="shared" si="5"/>
        <v>40760</v>
      </c>
      <c r="R26" s="135">
        <f t="shared" si="6"/>
        <v>40765</v>
      </c>
      <c r="S26" s="115"/>
      <c r="T26" s="135">
        <f t="shared" si="7"/>
        <v>40766</v>
      </c>
      <c r="U26" s="135">
        <f t="shared" si="8"/>
        <v>40764</v>
      </c>
      <c r="V26" s="135">
        <f t="shared" si="9"/>
        <v>40761</v>
      </c>
      <c r="W26" s="135"/>
      <c r="X26" s="135">
        <f t="shared" si="10"/>
        <v>40760</v>
      </c>
      <c r="Y26" s="135">
        <f t="shared" si="11"/>
        <v>40762</v>
      </c>
      <c r="Z26" s="135">
        <f t="shared" si="12"/>
        <v>40760</v>
      </c>
      <c r="AA26" s="135">
        <f t="shared" si="13"/>
        <v>40763</v>
      </c>
    </row>
    <row r="27" spans="1:27" s="60" customFormat="1" ht="36.75" hidden="1" customHeight="1">
      <c r="A27" s="132" t="str">
        <f t="shared" si="14"/>
        <v>SARA</v>
      </c>
      <c r="B27" s="133">
        <f t="shared" si="15"/>
        <v>52</v>
      </c>
      <c r="C27" s="32" t="e">
        <f t="shared" si="16"/>
        <v>#REF!</v>
      </c>
      <c r="D27" s="32" t="e">
        <f t="shared" si="20"/>
        <v>#REF!</v>
      </c>
      <c r="E27" s="134" t="s">
        <v>79</v>
      </c>
      <c r="F27" s="32">
        <f>F26+7</f>
        <v>40757</v>
      </c>
      <c r="G27" s="135">
        <f t="shared" si="19"/>
        <v>40765</v>
      </c>
      <c r="H27" s="135">
        <f>F27+8</f>
        <v>40765</v>
      </c>
      <c r="I27" s="135">
        <f t="shared" si="1"/>
        <v>40769</v>
      </c>
      <c r="J27" s="487"/>
      <c r="K27" s="487"/>
      <c r="L27" s="135">
        <f t="shared" si="2"/>
        <v>40773</v>
      </c>
      <c r="M27" s="135">
        <f t="shared" si="3"/>
        <v>40773</v>
      </c>
      <c r="N27" s="135">
        <f t="shared" si="4"/>
        <v>40768</v>
      </c>
      <c r="O27" s="135"/>
      <c r="P27" s="135"/>
      <c r="Q27" s="135">
        <f t="shared" si="5"/>
        <v>40767</v>
      </c>
      <c r="R27" s="135">
        <f t="shared" si="6"/>
        <v>40772</v>
      </c>
      <c r="S27" s="115"/>
      <c r="T27" s="135">
        <f t="shared" si="7"/>
        <v>40772</v>
      </c>
      <c r="U27" s="135">
        <f t="shared" si="8"/>
        <v>40771</v>
      </c>
      <c r="V27" s="135">
        <f t="shared" si="9"/>
        <v>40768</v>
      </c>
      <c r="W27" s="135"/>
      <c r="X27" s="135">
        <f t="shared" si="10"/>
        <v>40767</v>
      </c>
      <c r="Y27" s="135">
        <f t="shared" si="11"/>
        <v>40769</v>
      </c>
      <c r="Z27" s="135">
        <f t="shared" si="12"/>
        <v>40767</v>
      </c>
      <c r="AA27" s="135">
        <f t="shared" si="13"/>
        <v>40770</v>
      </c>
    </row>
    <row r="28" spans="1:27" s="60" customFormat="1" ht="36.75" hidden="1" customHeight="1">
      <c r="A28" s="132" t="str">
        <f t="shared" si="14"/>
        <v>SARA</v>
      </c>
      <c r="B28" s="133">
        <f t="shared" si="15"/>
        <v>53</v>
      </c>
      <c r="C28" s="32" t="e">
        <f t="shared" si="16"/>
        <v>#REF!</v>
      </c>
      <c r="D28" s="32" t="e">
        <f t="shared" si="20"/>
        <v>#REF!</v>
      </c>
      <c r="E28" s="134" t="s">
        <v>80</v>
      </c>
      <c r="F28" s="32">
        <f>F27+6</f>
        <v>40763</v>
      </c>
      <c r="G28" s="136">
        <f t="shared" si="19"/>
        <v>40771</v>
      </c>
      <c r="H28" s="135">
        <f>F28+9</f>
        <v>40772</v>
      </c>
      <c r="I28" s="135">
        <f t="shared" si="1"/>
        <v>40776</v>
      </c>
      <c r="J28" s="487"/>
      <c r="K28" s="487"/>
      <c r="L28" s="135">
        <f t="shared" si="2"/>
        <v>40779</v>
      </c>
      <c r="M28" s="135">
        <f t="shared" si="3"/>
        <v>40779</v>
      </c>
      <c r="N28" s="135">
        <f t="shared" si="4"/>
        <v>40774</v>
      </c>
      <c r="O28" s="135"/>
      <c r="P28" s="135"/>
      <c r="Q28" s="135">
        <f t="shared" si="5"/>
        <v>40773</v>
      </c>
      <c r="R28" s="135">
        <f t="shared" si="6"/>
        <v>40778</v>
      </c>
      <c r="S28" s="115"/>
      <c r="T28" s="135">
        <f t="shared" si="7"/>
        <v>40779</v>
      </c>
      <c r="U28" s="135">
        <f t="shared" si="8"/>
        <v>40777</v>
      </c>
      <c r="V28" s="135">
        <f t="shared" si="9"/>
        <v>40774</v>
      </c>
      <c r="W28" s="135"/>
      <c r="X28" s="135">
        <f t="shared" si="10"/>
        <v>40773</v>
      </c>
      <c r="Y28" s="135">
        <f t="shared" si="11"/>
        <v>40775</v>
      </c>
      <c r="Z28" s="135">
        <f t="shared" si="12"/>
        <v>40773</v>
      </c>
      <c r="AA28" s="135">
        <f t="shared" si="13"/>
        <v>40776</v>
      </c>
    </row>
    <row r="29" spans="1:27" s="60" customFormat="1" ht="36.75" hidden="1" customHeight="1">
      <c r="A29" s="132" t="str">
        <f t="shared" si="14"/>
        <v>SARA</v>
      </c>
      <c r="B29" s="133">
        <f t="shared" si="15"/>
        <v>54</v>
      </c>
      <c r="C29" s="32" t="e">
        <f t="shared" si="16"/>
        <v>#REF!</v>
      </c>
      <c r="D29" s="32" t="e">
        <f t="shared" si="20"/>
        <v>#REF!</v>
      </c>
      <c r="E29" s="134" t="s">
        <v>81</v>
      </c>
      <c r="F29" s="32">
        <f>F28+9</f>
        <v>40772</v>
      </c>
      <c r="G29" s="136">
        <f t="shared" si="19"/>
        <v>40780</v>
      </c>
      <c r="H29" s="135">
        <f>F29+9</f>
        <v>40781</v>
      </c>
      <c r="I29" s="135">
        <f t="shared" si="1"/>
        <v>40785</v>
      </c>
      <c r="J29" s="487"/>
      <c r="K29" s="487"/>
      <c r="L29" s="135">
        <f t="shared" si="2"/>
        <v>40788</v>
      </c>
      <c r="M29" s="135">
        <f t="shared" si="3"/>
        <v>40788</v>
      </c>
      <c r="N29" s="135">
        <f t="shared" si="4"/>
        <v>40783</v>
      </c>
      <c r="O29" s="135"/>
      <c r="P29" s="135"/>
      <c r="Q29" s="135">
        <f t="shared" si="5"/>
        <v>40782</v>
      </c>
      <c r="R29" s="135">
        <f t="shared" si="6"/>
        <v>40787</v>
      </c>
      <c r="S29" s="115"/>
      <c r="T29" s="135">
        <f t="shared" si="7"/>
        <v>40788</v>
      </c>
      <c r="U29" s="135">
        <f t="shared" si="8"/>
        <v>40786</v>
      </c>
      <c r="V29" s="135">
        <f t="shared" si="9"/>
        <v>40783</v>
      </c>
      <c r="W29" s="135"/>
      <c r="X29" s="135">
        <f t="shared" si="10"/>
        <v>40782</v>
      </c>
      <c r="Y29" s="135">
        <f t="shared" si="11"/>
        <v>40784</v>
      </c>
      <c r="Z29" s="135">
        <f t="shared" si="12"/>
        <v>40782</v>
      </c>
      <c r="AA29" s="135">
        <f t="shared" si="13"/>
        <v>40785</v>
      </c>
    </row>
    <row r="30" spans="1:27" s="60" customFormat="1" ht="36.75" hidden="1" customHeight="1">
      <c r="A30" s="132" t="str">
        <f t="shared" si="14"/>
        <v>SARA</v>
      </c>
      <c r="B30" s="133">
        <f t="shared" si="15"/>
        <v>55</v>
      </c>
      <c r="C30" s="32" t="e">
        <f t="shared" si="16"/>
        <v>#REF!</v>
      </c>
      <c r="D30" s="32" t="e">
        <f t="shared" si="20"/>
        <v>#REF!</v>
      </c>
      <c r="E30" s="134" t="s">
        <v>82</v>
      </c>
      <c r="F30" s="32">
        <f>F29+8</f>
        <v>40780</v>
      </c>
      <c r="G30" s="136">
        <f t="shared" si="19"/>
        <v>40788</v>
      </c>
      <c r="H30" s="135">
        <f>F30+8</f>
        <v>40788</v>
      </c>
      <c r="I30" s="135">
        <f t="shared" si="1"/>
        <v>40792</v>
      </c>
      <c r="J30" s="487"/>
      <c r="K30" s="487"/>
      <c r="L30" s="135">
        <f t="shared" si="2"/>
        <v>40796</v>
      </c>
      <c r="M30" s="135">
        <f t="shared" si="3"/>
        <v>40796</v>
      </c>
      <c r="N30" s="135">
        <f t="shared" si="4"/>
        <v>40791</v>
      </c>
      <c r="O30" s="135"/>
      <c r="P30" s="135"/>
      <c r="Q30" s="135">
        <f t="shared" si="5"/>
        <v>40790</v>
      </c>
      <c r="R30" s="135">
        <f t="shared" si="6"/>
        <v>40795</v>
      </c>
      <c r="S30" s="115"/>
      <c r="T30" s="135">
        <f t="shared" si="7"/>
        <v>40795</v>
      </c>
      <c r="U30" s="135">
        <f t="shared" si="8"/>
        <v>40794</v>
      </c>
      <c r="V30" s="135">
        <f t="shared" si="9"/>
        <v>40791</v>
      </c>
      <c r="W30" s="135"/>
      <c r="X30" s="135">
        <f t="shared" si="10"/>
        <v>40790</v>
      </c>
      <c r="Y30" s="135">
        <f t="shared" si="11"/>
        <v>40792</v>
      </c>
      <c r="Z30" s="135">
        <f t="shared" si="12"/>
        <v>40790</v>
      </c>
      <c r="AA30" s="135">
        <f t="shared" si="13"/>
        <v>40793</v>
      </c>
    </row>
    <row r="31" spans="1:27" s="60" customFormat="1" ht="36.75" hidden="1" customHeight="1">
      <c r="A31" s="132" t="str">
        <f t="shared" si="14"/>
        <v>SARA</v>
      </c>
      <c r="B31" s="133">
        <f t="shared" si="15"/>
        <v>56</v>
      </c>
      <c r="C31" s="32" t="e">
        <f t="shared" si="16"/>
        <v>#REF!</v>
      </c>
      <c r="D31" s="32" t="e">
        <f t="shared" si="20"/>
        <v>#REF!</v>
      </c>
      <c r="E31" s="134" t="s">
        <v>83</v>
      </c>
      <c r="F31" s="32">
        <f>F30+13</f>
        <v>40793</v>
      </c>
      <c r="G31" s="136">
        <f t="shared" si="19"/>
        <v>40801</v>
      </c>
      <c r="H31" s="135">
        <f>F31+9</f>
        <v>40802</v>
      </c>
      <c r="I31" s="135">
        <f t="shared" si="1"/>
        <v>40806</v>
      </c>
      <c r="J31" s="487"/>
      <c r="K31" s="487"/>
      <c r="L31" s="135">
        <f t="shared" si="2"/>
        <v>40809</v>
      </c>
      <c r="M31" s="135">
        <f t="shared" si="3"/>
        <v>40809</v>
      </c>
      <c r="N31" s="135">
        <f t="shared" si="4"/>
        <v>40804</v>
      </c>
      <c r="O31" s="135"/>
      <c r="P31" s="135"/>
      <c r="Q31" s="135">
        <f t="shared" si="5"/>
        <v>40803</v>
      </c>
      <c r="R31" s="135">
        <f t="shared" si="6"/>
        <v>40808</v>
      </c>
      <c r="S31" s="115"/>
      <c r="T31" s="135">
        <f t="shared" si="7"/>
        <v>40809</v>
      </c>
      <c r="U31" s="135">
        <f t="shared" si="8"/>
        <v>40807</v>
      </c>
      <c r="V31" s="135">
        <f t="shared" si="9"/>
        <v>40804</v>
      </c>
      <c r="W31" s="135"/>
      <c r="X31" s="135">
        <f t="shared" si="10"/>
        <v>40803</v>
      </c>
      <c r="Y31" s="135">
        <f t="shared" si="11"/>
        <v>40805</v>
      </c>
      <c r="Z31" s="135">
        <f t="shared" si="12"/>
        <v>40803</v>
      </c>
      <c r="AA31" s="135">
        <f t="shared" si="13"/>
        <v>40806</v>
      </c>
    </row>
    <row r="32" spans="1:27" s="60" customFormat="1" ht="36.75" hidden="1" customHeight="1">
      <c r="A32" s="132" t="str">
        <f t="shared" si="14"/>
        <v>SARA</v>
      </c>
      <c r="B32" s="133">
        <f t="shared" si="15"/>
        <v>57</v>
      </c>
      <c r="C32" s="32" t="e">
        <f t="shared" si="16"/>
        <v>#REF!</v>
      </c>
      <c r="D32" s="32" t="e">
        <f t="shared" si="20"/>
        <v>#REF!</v>
      </c>
      <c r="E32" s="134" t="s">
        <v>84</v>
      </c>
      <c r="F32" s="32">
        <f>F31+1</f>
        <v>40794</v>
      </c>
      <c r="G32" s="136">
        <f t="shared" si="19"/>
        <v>40802</v>
      </c>
      <c r="H32" s="135">
        <f>F32+7</f>
        <v>40801</v>
      </c>
      <c r="I32" s="135">
        <f t="shared" si="1"/>
        <v>40805</v>
      </c>
      <c r="J32" s="487"/>
      <c r="K32" s="487"/>
      <c r="L32" s="135">
        <f t="shared" si="2"/>
        <v>40810</v>
      </c>
      <c r="M32" s="135">
        <f t="shared" si="3"/>
        <v>40810</v>
      </c>
      <c r="N32" s="135">
        <f t="shared" si="4"/>
        <v>40805</v>
      </c>
      <c r="O32" s="135"/>
      <c r="P32" s="135"/>
      <c r="Q32" s="135">
        <f t="shared" si="5"/>
        <v>40804</v>
      </c>
      <c r="R32" s="135">
        <f t="shared" si="6"/>
        <v>40809</v>
      </c>
      <c r="S32" s="115"/>
      <c r="T32" s="135">
        <f t="shared" si="7"/>
        <v>40808</v>
      </c>
      <c r="U32" s="135">
        <f t="shared" si="8"/>
        <v>40808</v>
      </c>
      <c r="V32" s="135">
        <f t="shared" si="9"/>
        <v>40805</v>
      </c>
      <c r="W32" s="135"/>
      <c r="X32" s="135">
        <f t="shared" si="10"/>
        <v>40804</v>
      </c>
      <c r="Y32" s="135">
        <f t="shared" si="11"/>
        <v>40806</v>
      </c>
      <c r="Z32" s="135">
        <f t="shared" si="12"/>
        <v>40804</v>
      </c>
      <c r="AA32" s="135">
        <f t="shared" si="13"/>
        <v>40807</v>
      </c>
    </row>
    <row r="33" spans="1:27" s="60" customFormat="1" ht="36.75" hidden="1" customHeight="1">
      <c r="A33" s="132" t="str">
        <f t="shared" si="14"/>
        <v>SARA</v>
      </c>
      <c r="B33" s="133">
        <f t="shared" si="15"/>
        <v>58</v>
      </c>
      <c r="C33" s="32" t="e">
        <f t="shared" si="16"/>
        <v>#REF!</v>
      </c>
      <c r="D33" s="32" t="e">
        <f t="shared" si="20"/>
        <v>#REF!</v>
      </c>
      <c r="E33" s="134" t="s">
        <v>85</v>
      </c>
      <c r="F33" s="32">
        <f>F32+4</f>
        <v>40798</v>
      </c>
      <c r="G33" s="136">
        <f t="shared" si="19"/>
        <v>40806</v>
      </c>
      <c r="H33" s="135">
        <f>F33+8</f>
        <v>40806</v>
      </c>
      <c r="I33" s="135">
        <f t="shared" si="1"/>
        <v>40810</v>
      </c>
      <c r="J33" s="487"/>
      <c r="K33" s="487"/>
      <c r="L33" s="135">
        <f>G33+5</f>
        <v>40811</v>
      </c>
      <c r="M33" s="135">
        <f>G33+4</f>
        <v>40810</v>
      </c>
      <c r="N33" s="135">
        <f t="shared" si="4"/>
        <v>40809</v>
      </c>
      <c r="O33" s="135"/>
      <c r="P33" s="135"/>
      <c r="Q33" s="135">
        <f t="shared" si="5"/>
        <v>40808</v>
      </c>
      <c r="R33" s="135">
        <f>G33+3</f>
        <v>40809</v>
      </c>
      <c r="S33" s="115"/>
      <c r="T33" s="135">
        <f t="shared" si="7"/>
        <v>40813</v>
      </c>
      <c r="U33" s="135">
        <f t="shared" si="8"/>
        <v>40812</v>
      </c>
      <c r="V33" s="135">
        <f t="shared" si="9"/>
        <v>40809</v>
      </c>
      <c r="W33" s="135"/>
      <c r="X33" s="135">
        <f t="shared" si="10"/>
        <v>40808</v>
      </c>
      <c r="Y33" s="135">
        <f t="shared" si="11"/>
        <v>40810</v>
      </c>
      <c r="Z33" s="135">
        <f t="shared" si="12"/>
        <v>40808</v>
      </c>
      <c r="AA33" s="135">
        <f t="shared" si="13"/>
        <v>40811</v>
      </c>
    </row>
    <row r="34" spans="1:27" s="60" customFormat="1" ht="36.75" hidden="1" customHeight="1">
      <c r="A34" s="132" t="str">
        <f t="shared" si="14"/>
        <v>SARA</v>
      </c>
      <c r="B34" s="133">
        <f t="shared" si="15"/>
        <v>59</v>
      </c>
      <c r="C34" s="32" t="e">
        <f t="shared" si="16"/>
        <v>#REF!</v>
      </c>
      <c r="D34" s="32" t="e">
        <f t="shared" si="20"/>
        <v>#REF!</v>
      </c>
      <c r="E34" s="134" t="s">
        <v>86</v>
      </c>
      <c r="F34" s="32">
        <f>F33+11</f>
        <v>40809</v>
      </c>
      <c r="G34" s="140">
        <f t="shared" si="19"/>
        <v>40817</v>
      </c>
      <c r="H34" s="135">
        <f>F34+8</f>
        <v>40817</v>
      </c>
      <c r="I34" s="135">
        <f t="shared" si="1"/>
        <v>40821</v>
      </c>
      <c r="J34" s="487"/>
      <c r="K34" s="487"/>
      <c r="L34" s="135">
        <f>G34+5</f>
        <v>40822</v>
      </c>
      <c r="M34" s="135">
        <f>G34+4</f>
        <v>40821</v>
      </c>
      <c r="N34" s="135">
        <f t="shared" si="4"/>
        <v>40820</v>
      </c>
      <c r="O34" s="135"/>
      <c r="P34" s="135"/>
      <c r="Q34" s="135">
        <f t="shared" si="5"/>
        <v>40819</v>
      </c>
      <c r="R34" s="135">
        <f>G34+3</f>
        <v>40820</v>
      </c>
      <c r="S34" s="115"/>
      <c r="T34" s="135">
        <f t="shared" si="7"/>
        <v>40824</v>
      </c>
      <c r="U34" s="135">
        <f t="shared" si="8"/>
        <v>40823</v>
      </c>
      <c r="V34" s="135">
        <f>G34+4</f>
        <v>40821</v>
      </c>
      <c r="W34" s="135"/>
      <c r="X34" s="135">
        <f t="shared" si="10"/>
        <v>40819</v>
      </c>
      <c r="Y34" s="135">
        <f t="shared" si="11"/>
        <v>40821</v>
      </c>
      <c r="Z34" s="135">
        <f t="shared" si="12"/>
        <v>40819</v>
      </c>
      <c r="AA34" s="135">
        <f t="shared" si="13"/>
        <v>40822</v>
      </c>
    </row>
    <row r="35" spans="1:27" s="60" customFormat="1" ht="36.75" hidden="1" customHeight="1">
      <c r="A35" s="132" t="str">
        <f t="shared" si="14"/>
        <v>SARA</v>
      </c>
      <c r="B35" s="133">
        <f t="shared" si="15"/>
        <v>60</v>
      </c>
      <c r="C35" s="32" t="e">
        <f t="shared" si="16"/>
        <v>#REF!</v>
      </c>
      <c r="D35" s="32" t="e">
        <f t="shared" si="20"/>
        <v>#REF!</v>
      </c>
      <c r="E35" s="134" t="s">
        <v>87</v>
      </c>
      <c r="F35" s="32">
        <f>F34+5</f>
        <v>40814</v>
      </c>
      <c r="G35" s="140">
        <f t="shared" si="19"/>
        <v>40822</v>
      </c>
      <c r="H35" s="135">
        <f>F35+8</f>
        <v>40822</v>
      </c>
      <c r="I35" s="135">
        <f t="shared" si="1"/>
        <v>40826</v>
      </c>
      <c r="J35" s="487"/>
      <c r="K35" s="487"/>
      <c r="L35" s="135">
        <f>G35+5</f>
        <v>40827</v>
      </c>
      <c r="M35" s="135">
        <f>G35+4</f>
        <v>40826</v>
      </c>
      <c r="N35" s="135">
        <f t="shared" si="4"/>
        <v>40825</v>
      </c>
      <c r="O35" s="135"/>
      <c r="P35" s="135"/>
      <c r="Q35" s="135">
        <f t="shared" si="5"/>
        <v>40824</v>
      </c>
      <c r="R35" s="135">
        <f>G35+3</f>
        <v>40825</v>
      </c>
      <c r="S35" s="115"/>
      <c r="T35" s="135">
        <f t="shared" si="7"/>
        <v>40829</v>
      </c>
      <c r="U35" s="135">
        <f t="shared" si="8"/>
        <v>40828</v>
      </c>
      <c r="V35" s="135">
        <f>G35+3</f>
        <v>40825</v>
      </c>
      <c r="W35" s="135"/>
      <c r="X35" s="135">
        <f t="shared" si="10"/>
        <v>40824</v>
      </c>
      <c r="Y35" s="135">
        <f t="shared" si="11"/>
        <v>40826</v>
      </c>
      <c r="Z35" s="135">
        <f t="shared" si="12"/>
        <v>40824</v>
      </c>
      <c r="AA35" s="135">
        <f t="shared" si="13"/>
        <v>40827</v>
      </c>
    </row>
    <row r="36" spans="1:27" s="60" customFormat="1" ht="36.75" hidden="1" customHeight="1">
      <c r="A36" s="132" t="str">
        <f t="shared" si="14"/>
        <v>SARA</v>
      </c>
      <c r="B36" s="133">
        <f t="shared" si="15"/>
        <v>61</v>
      </c>
      <c r="C36" s="32" t="e">
        <f t="shared" si="16"/>
        <v>#REF!</v>
      </c>
      <c r="D36" s="32" t="e">
        <f t="shared" si="20"/>
        <v>#REF!</v>
      </c>
      <c r="E36" s="134" t="s">
        <v>88</v>
      </c>
      <c r="F36" s="32">
        <f>F35+7</f>
        <v>40821</v>
      </c>
      <c r="G36" s="140">
        <f t="shared" si="19"/>
        <v>40829</v>
      </c>
      <c r="H36" s="135">
        <f t="shared" ref="H36:H48" si="21">F36+9</f>
        <v>40830</v>
      </c>
      <c r="I36" s="135">
        <f t="shared" si="1"/>
        <v>40834</v>
      </c>
      <c r="J36" s="487"/>
      <c r="K36" s="487"/>
      <c r="L36" s="135">
        <f>G36+5</f>
        <v>40834</v>
      </c>
      <c r="M36" s="135">
        <f>G36+4</f>
        <v>40833</v>
      </c>
      <c r="N36" s="135">
        <f t="shared" si="4"/>
        <v>40832</v>
      </c>
      <c r="O36" s="135"/>
      <c r="P36" s="135"/>
      <c r="Q36" s="135">
        <f t="shared" si="5"/>
        <v>40831</v>
      </c>
      <c r="R36" s="135">
        <f>G36+3</f>
        <v>40832</v>
      </c>
      <c r="S36" s="115"/>
      <c r="T36" s="135">
        <f t="shared" si="7"/>
        <v>40837</v>
      </c>
      <c r="U36" s="135">
        <f t="shared" si="8"/>
        <v>40835</v>
      </c>
      <c r="V36" s="135">
        <f>G36+3</f>
        <v>40832</v>
      </c>
      <c r="W36" s="135"/>
      <c r="X36" s="135">
        <f t="shared" si="10"/>
        <v>40831</v>
      </c>
      <c r="Y36" s="135">
        <f t="shared" si="11"/>
        <v>40833</v>
      </c>
      <c r="Z36" s="135">
        <f t="shared" si="12"/>
        <v>40831</v>
      </c>
      <c r="AA36" s="135">
        <f t="shared" si="13"/>
        <v>40834</v>
      </c>
    </row>
    <row r="37" spans="1:27" s="60" customFormat="1" ht="36.75" hidden="1" customHeight="1">
      <c r="A37" s="132" t="str">
        <f t="shared" si="14"/>
        <v>SARA</v>
      </c>
      <c r="B37" s="133">
        <f t="shared" si="15"/>
        <v>62</v>
      </c>
      <c r="C37" s="32" t="e">
        <f t="shared" si="16"/>
        <v>#REF!</v>
      </c>
      <c r="D37" s="32" t="e">
        <f t="shared" si="20"/>
        <v>#REF!</v>
      </c>
      <c r="E37" s="134" t="s">
        <v>89</v>
      </c>
      <c r="F37" s="32">
        <f>F36+7</f>
        <v>40828</v>
      </c>
      <c r="G37" s="140">
        <f t="shared" si="19"/>
        <v>40836</v>
      </c>
      <c r="H37" s="135">
        <f t="shared" si="21"/>
        <v>40837</v>
      </c>
      <c r="I37" s="135">
        <f t="shared" si="1"/>
        <v>40841</v>
      </c>
      <c r="J37" s="487"/>
      <c r="K37" s="487"/>
      <c r="L37" s="135">
        <f>G37+5</f>
        <v>40841</v>
      </c>
      <c r="M37" s="135">
        <f>G37+4</f>
        <v>40840</v>
      </c>
      <c r="N37" s="135">
        <f t="shared" si="4"/>
        <v>40839</v>
      </c>
      <c r="O37" s="135"/>
      <c r="P37" s="135"/>
      <c r="Q37" s="135">
        <f t="shared" si="5"/>
        <v>40838</v>
      </c>
      <c r="R37" s="135">
        <f>G37+3</f>
        <v>40839</v>
      </c>
      <c r="S37" s="115"/>
      <c r="T37" s="135">
        <f t="shared" si="7"/>
        <v>40844</v>
      </c>
      <c r="U37" s="135">
        <f t="shared" si="8"/>
        <v>40842</v>
      </c>
      <c r="V37" s="135">
        <f>G37+3</f>
        <v>40839</v>
      </c>
      <c r="W37" s="135"/>
      <c r="X37" s="135">
        <f t="shared" si="10"/>
        <v>40838</v>
      </c>
      <c r="Y37" s="135">
        <f t="shared" si="11"/>
        <v>40840</v>
      </c>
      <c r="Z37" s="135">
        <f t="shared" si="12"/>
        <v>40838</v>
      </c>
      <c r="AA37" s="135">
        <f t="shared" si="13"/>
        <v>40841</v>
      </c>
    </row>
    <row r="38" spans="1:27" s="60" customFormat="1" ht="36.75" hidden="1" customHeight="1">
      <c r="A38" s="132" t="str">
        <f t="shared" si="14"/>
        <v>SARA</v>
      </c>
      <c r="B38" s="133">
        <f t="shared" si="15"/>
        <v>63</v>
      </c>
      <c r="C38" s="135" t="e">
        <f t="shared" si="16"/>
        <v>#REF!</v>
      </c>
      <c r="D38" s="135" t="e">
        <f t="shared" si="20"/>
        <v>#REF!</v>
      </c>
      <c r="E38" s="141" t="s">
        <v>90</v>
      </c>
      <c r="F38" s="113">
        <f>F37+13</f>
        <v>40841</v>
      </c>
      <c r="G38" s="135">
        <f>F38+7</f>
        <v>40848</v>
      </c>
      <c r="H38" s="113">
        <f>F38+8</f>
        <v>40849</v>
      </c>
      <c r="I38" s="113">
        <f t="shared" si="1"/>
        <v>40853</v>
      </c>
      <c r="J38" s="111"/>
      <c r="K38" s="487"/>
      <c r="L38" s="489">
        <f>H38+2</f>
        <v>40851</v>
      </c>
      <c r="M38" s="489">
        <f>H38+3</f>
        <v>40852</v>
      </c>
      <c r="N38" s="489">
        <f>H38+2</f>
        <v>40851</v>
      </c>
      <c r="O38" s="489"/>
      <c r="P38" s="489"/>
      <c r="Q38" s="489">
        <f>H38+4</f>
        <v>40853</v>
      </c>
      <c r="R38" s="489">
        <f>H38+5</f>
        <v>40854</v>
      </c>
      <c r="S38" s="115"/>
      <c r="T38" s="113">
        <f>H38+9</f>
        <v>40858</v>
      </c>
      <c r="U38" s="489">
        <f>H38+5</f>
        <v>40854</v>
      </c>
      <c r="V38" s="489">
        <f>H38+5</f>
        <v>40854</v>
      </c>
      <c r="W38" s="489"/>
      <c r="X38" s="489">
        <f>H38+6</f>
        <v>40855</v>
      </c>
      <c r="Y38" s="489">
        <f>H38+3</f>
        <v>40852</v>
      </c>
      <c r="Z38" s="489">
        <f>H38+3</f>
        <v>40852</v>
      </c>
      <c r="AA38" s="113">
        <f>H38+3</f>
        <v>40852</v>
      </c>
    </row>
    <row r="39" spans="1:27" s="60" customFormat="1" ht="36.75" hidden="1" customHeight="1">
      <c r="A39" s="132" t="str">
        <f t="shared" si="14"/>
        <v>SARA</v>
      </c>
      <c r="B39" s="133">
        <f t="shared" si="15"/>
        <v>64</v>
      </c>
      <c r="C39" s="135" t="e">
        <f t="shared" si="16"/>
        <v>#REF!</v>
      </c>
      <c r="D39" s="135" t="e">
        <f t="shared" si="20"/>
        <v>#REF!</v>
      </c>
      <c r="E39" s="142"/>
      <c r="F39" s="114"/>
      <c r="G39" s="140">
        <f t="shared" si="19"/>
        <v>8</v>
      </c>
      <c r="H39" s="114"/>
      <c r="I39" s="114"/>
      <c r="J39" s="111"/>
      <c r="K39" s="488"/>
      <c r="L39" s="490"/>
      <c r="M39" s="490"/>
      <c r="N39" s="490"/>
      <c r="O39" s="490"/>
      <c r="P39" s="490"/>
      <c r="Q39" s="490"/>
      <c r="R39" s="490"/>
      <c r="S39" s="116"/>
      <c r="T39" s="114"/>
      <c r="U39" s="490"/>
      <c r="V39" s="490"/>
      <c r="W39" s="490"/>
      <c r="X39" s="490"/>
      <c r="Y39" s="490"/>
      <c r="Z39" s="490"/>
      <c r="AA39" s="114"/>
    </row>
    <row r="40" spans="1:27" s="60" customFormat="1" ht="36.75" hidden="1" customHeight="1">
      <c r="A40" s="132" t="str">
        <f t="shared" si="14"/>
        <v>SARA</v>
      </c>
      <c r="B40" s="133">
        <f t="shared" si="15"/>
        <v>65</v>
      </c>
      <c r="C40" s="135" t="e">
        <f t="shared" si="16"/>
        <v>#REF!</v>
      </c>
      <c r="D40" s="135" t="e">
        <f t="shared" si="20"/>
        <v>#REF!</v>
      </c>
      <c r="E40" s="134" t="s">
        <v>91</v>
      </c>
      <c r="F40" s="135">
        <f>F38+6</f>
        <v>40847</v>
      </c>
      <c r="G40" s="135">
        <f t="shared" si="19"/>
        <v>40855</v>
      </c>
      <c r="H40" s="135">
        <f t="shared" si="21"/>
        <v>40856</v>
      </c>
      <c r="I40" s="135">
        <f t="shared" ref="I40:I45" si="22">H40+4</f>
        <v>40860</v>
      </c>
      <c r="J40" s="487"/>
      <c r="K40" s="487"/>
      <c r="L40" s="135">
        <f>H40+2</f>
        <v>40858</v>
      </c>
      <c r="M40" s="135">
        <f>H40+3</f>
        <v>40859</v>
      </c>
      <c r="N40" s="135">
        <f t="shared" ref="N40:N45" si="23">H40+2</f>
        <v>40858</v>
      </c>
      <c r="O40" s="135"/>
      <c r="P40" s="135"/>
      <c r="Q40" s="135">
        <f>H40+4</f>
        <v>40860</v>
      </c>
      <c r="R40" s="135">
        <f>H40+5</f>
        <v>40861</v>
      </c>
      <c r="S40" s="115"/>
      <c r="T40" s="135">
        <f>H40+9</f>
        <v>40865</v>
      </c>
      <c r="U40" s="135">
        <f t="shared" ref="U40:U45" si="24">H40+5</f>
        <v>40861</v>
      </c>
      <c r="V40" s="135">
        <f>H40+5</f>
        <v>40861</v>
      </c>
      <c r="W40" s="135"/>
      <c r="X40" s="135">
        <f t="shared" ref="X40:X45" si="25">H40+6</f>
        <v>40862</v>
      </c>
      <c r="Y40" s="135">
        <f t="shared" ref="Y40:Y45" si="26">H40+3</f>
        <v>40859</v>
      </c>
      <c r="Z40" s="135">
        <f t="shared" ref="Z40:Z45" si="27">H40+3</f>
        <v>40859</v>
      </c>
      <c r="AA40" s="135">
        <f>H40+3</f>
        <v>40859</v>
      </c>
    </row>
    <row r="41" spans="1:27" s="60" customFormat="1" ht="36.75" hidden="1" customHeight="1">
      <c r="A41" s="132" t="str">
        <f t="shared" si="14"/>
        <v>SARA</v>
      </c>
      <c r="B41" s="133">
        <f t="shared" si="15"/>
        <v>66</v>
      </c>
      <c r="C41" s="135" t="e">
        <f t="shared" si="16"/>
        <v>#REF!</v>
      </c>
      <c r="D41" s="135" t="e">
        <f t="shared" si="20"/>
        <v>#REF!</v>
      </c>
      <c r="E41" s="134" t="s">
        <v>92</v>
      </c>
      <c r="F41" s="135">
        <f t="shared" ref="F41:F48" si="28">F40+7</f>
        <v>40854</v>
      </c>
      <c r="G41" s="135">
        <f t="shared" si="19"/>
        <v>40862</v>
      </c>
      <c r="H41" s="135">
        <f t="shared" si="21"/>
        <v>40863</v>
      </c>
      <c r="I41" s="135">
        <f t="shared" si="22"/>
        <v>40867</v>
      </c>
      <c r="J41" s="487"/>
      <c r="K41" s="487"/>
      <c r="L41" s="135">
        <f>H41+7</f>
        <v>40870</v>
      </c>
      <c r="M41" s="135">
        <f>H41+8</f>
        <v>40871</v>
      </c>
      <c r="N41" s="135">
        <f t="shared" si="23"/>
        <v>40865</v>
      </c>
      <c r="O41" s="135"/>
      <c r="P41" s="135"/>
      <c r="Q41" s="135">
        <f>H41+3</f>
        <v>40866</v>
      </c>
      <c r="R41" s="135">
        <f>H41+5</f>
        <v>40868</v>
      </c>
      <c r="S41" s="115"/>
      <c r="T41" s="135">
        <f>H41+8</f>
        <v>40871</v>
      </c>
      <c r="U41" s="135">
        <f t="shared" si="24"/>
        <v>40868</v>
      </c>
      <c r="V41" s="135">
        <f>H41+6</f>
        <v>40869</v>
      </c>
      <c r="W41" s="135"/>
      <c r="X41" s="135">
        <f t="shared" si="25"/>
        <v>40869</v>
      </c>
      <c r="Y41" s="135">
        <f t="shared" si="26"/>
        <v>40866</v>
      </c>
      <c r="Z41" s="135">
        <f t="shared" si="27"/>
        <v>40866</v>
      </c>
      <c r="AA41" s="135">
        <f>H41+4</f>
        <v>40867</v>
      </c>
    </row>
    <row r="42" spans="1:27" s="60" customFormat="1" ht="36.75" hidden="1" customHeight="1">
      <c r="A42" s="132" t="str">
        <f t="shared" si="14"/>
        <v>SARA</v>
      </c>
      <c r="B42" s="133">
        <f t="shared" si="15"/>
        <v>67</v>
      </c>
      <c r="C42" s="135" t="e">
        <f t="shared" si="16"/>
        <v>#REF!</v>
      </c>
      <c r="D42" s="135" t="e">
        <f t="shared" si="20"/>
        <v>#REF!</v>
      </c>
      <c r="E42" s="134" t="s">
        <v>93</v>
      </c>
      <c r="F42" s="135">
        <f t="shared" si="28"/>
        <v>40861</v>
      </c>
      <c r="G42" s="135">
        <f t="shared" si="19"/>
        <v>40869</v>
      </c>
      <c r="H42" s="135">
        <f t="shared" si="21"/>
        <v>40870</v>
      </c>
      <c r="I42" s="135">
        <f t="shared" si="22"/>
        <v>40874</v>
      </c>
      <c r="J42" s="487"/>
      <c r="K42" s="487"/>
      <c r="L42" s="135">
        <f>G42+7</f>
        <v>40876</v>
      </c>
      <c r="M42" s="135">
        <f>H42+7</f>
        <v>40877</v>
      </c>
      <c r="N42" s="135">
        <f t="shared" si="23"/>
        <v>40872</v>
      </c>
      <c r="O42" s="135"/>
      <c r="P42" s="135"/>
      <c r="Q42" s="135">
        <f>H42+4</f>
        <v>40874</v>
      </c>
      <c r="R42" s="135">
        <f>H42+5</f>
        <v>40875</v>
      </c>
      <c r="S42" s="115"/>
      <c r="T42" s="135">
        <f>H42+8</f>
        <v>40878</v>
      </c>
      <c r="U42" s="135">
        <f t="shared" si="24"/>
        <v>40875</v>
      </c>
      <c r="V42" s="135">
        <f>H42+4</f>
        <v>40874</v>
      </c>
      <c r="W42" s="135"/>
      <c r="X42" s="135">
        <f t="shared" si="25"/>
        <v>40876</v>
      </c>
      <c r="Y42" s="135">
        <f t="shared" si="26"/>
        <v>40873</v>
      </c>
      <c r="Z42" s="135">
        <f t="shared" si="27"/>
        <v>40873</v>
      </c>
      <c r="AA42" s="135">
        <f>H42+4</f>
        <v>40874</v>
      </c>
    </row>
    <row r="43" spans="1:27" s="60" customFormat="1" ht="36.75" hidden="1" customHeight="1">
      <c r="A43" s="132" t="str">
        <f t="shared" si="14"/>
        <v>SARA</v>
      </c>
      <c r="B43" s="133">
        <f t="shared" si="15"/>
        <v>68</v>
      </c>
      <c r="C43" s="135" t="e">
        <f t="shared" si="16"/>
        <v>#REF!</v>
      </c>
      <c r="D43" s="135" t="e">
        <f t="shared" si="20"/>
        <v>#REF!</v>
      </c>
      <c r="E43" s="134" t="s">
        <v>94</v>
      </c>
      <c r="F43" s="135">
        <f t="shared" si="28"/>
        <v>40868</v>
      </c>
      <c r="G43" s="135">
        <f t="shared" si="19"/>
        <v>40876</v>
      </c>
      <c r="H43" s="135">
        <f t="shared" si="21"/>
        <v>40877</v>
      </c>
      <c r="I43" s="135">
        <f t="shared" si="22"/>
        <v>40881</v>
      </c>
      <c r="J43" s="487"/>
      <c r="K43" s="487"/>
      <c r="L43" s="135">
        <f>G43+7</f>
        <v>40883</v>
      </c>
      <c r="M43" s="135">
        <f>H43+7</f>
        <v>40884</v>
      </c>
      <c r="N43" s="135">
        <f t="shared" si="23"/>
        <v>40879</v>
      </c>
      <c r="O43" s="135"/>
      <c r="P43" s="135"/>
      <c r="Q43" s="135">
        <f>H43+4</f>
        <v>40881</v>
      </c>
      <c r="R43" s="135">
        <f>H43+3</f>
        <v>40880</v>
      </c>
      <c r="S43" s="115"/>
      <c r="T43" s="135">
        <f>H43+8</f>
        <v>40885</v>
      </c>
      <c r="U43" s="135">
        <f t="shared" si="24"/>
        <v>40882</v>
      </c>
      <c r="V43" s="135">
        <f>H43+2</f>
        <v>40879</v>
      </c>
      <c r="W43" s="135"/>
      <c r="X43" s="135">
        <f t="shared" si="25"/>
        <v>40883</v>
      </c>
      <c r="Y43" s="135">
        <f t="shared" si="26"/>
        <v>40880</v>
      </c>
      <c r="Z43" s="135">
        <f t="shared" si="27"/>
        <v>40880</v>
      </c>
      <c r="AA43" s="135">
        <f>H43+4</f>
        <v>40881</v>
      </c>
    </row>
    <row r="44" spans="1:27" s="60" customFormat="1" ht="36.75" hidden="1" customHeight="1">
      <c r="A44" s="132" t="str">
        <f t="shared" si="14"/>
        <v>SARA</v>
      </c>
      <c r="B44" s="133">
        <f t="shared" si="15"/>
        <v>69</v>
      </c>
      <c r="C44" s="135" t="e">
        <f t="shared" si="16"/>
        <v>#REF!</v>
      </c>
      <c r="D44" s="135" t="e">
        <f t="shared" si="20"/>
        <v>#REF!</v>
      </c>
      <c r="E44" s="134" t="s">
        <v>95</v>
      </c>
      <c r="F44" s="135">
        <f t="shared" si="28"/>
        <v>40875</v>
      </c>
      <c r="G44" s="135">
        <f t="shared" si="19"/>
        <v>40883</v>
      </c>
      <c r="H44" s="135">
        <f t="shared" si="21"/>
        <v>40884</v>
      </c>
      <c r="I44" s="135">
        <f t="shared" si="22"/>
        <v>40888</v>
      </c>
      <c r="J44" s="487"/>
      <c r="K44" s="487"/>
      <c r="L44" s="135">
        <f>G44+6</f>
        <v>40889</v>
      </c>
      <c r="M44" s="135">
        <f>H44+6</f>
        <v>40890</v>
      </c>
      <c r="N44" s="135">
        <f t="shared" si="23"/>
        <v>40886</v>
      </c>
      <c r="O44" s="135"/>
      <c r="P44" s="135"/>
      <c r="Q44" s="135">
        <f>H44+4</f>
        <v>40888</v>
      </c>
      <c r="R44" s="135">
        <f>H44+2</f>
        <v>40886</v>
      </c>
      <c r="S44" s="115"/>
      <c r="T44" s="135">
        <f>H44+8</f>
        <v>40892</v>
      </c>
      <c r="U44" s="135">
        <f t="shared" si="24"/>
        <v>40889</v>
      </c>
      <c r="V44" s="135">
        <f>H44+16</f>
        <v>40900</v>
      </c>
      <c r="W44" s="135"/>
      <c r="X44" s="135">
        <f t="shared" si="25"/>
        <v>40890</v>
      </c>
      <c r="Y44" s="135">
        <f t="shared" si="26"/>
        <v>40887</v>
      </c>
      <c r="Z44" s="135">
        <f t="shared" si="27"/>
        <v>40887</v>
      </c>
      <c r="AA44" s="135">
        <f>H44+3</f>
        <v>40887</v>
      </c>
    </row>
    <row r="45" spans="1:27" s="60" customFormat="1" ht="36.75" hidden="1" customHeight="1">
      <c r="A45" s="132" t="str">
        <f t="shared" si="14"/>
        <v>SARA</v>
      </c>
      <c r="B45" s="133">
        <f t="shared" si="15"/>
        <v>70</v>
      </c>
      <c r="C45" s="135" t="e">
        <f t="shared" si="16"/>
        <v>#REF!</v>
      </c>
      <c r="D45" s="135" t="e">
        <f t="shared" si="20"/>
        <v>#REF!</v>
      </c>
      <c r="E45" s="134" t="s">
        <v>96</v>
      </c>
      <c r="F45" s="135">
        <f>F44+10</f>
        <v>40885</v>
      </c>
      <c r="G45" s="135">
        <f t="shared" si="19"/>
        <v>40893</v>
      </c>
      <c r="H45" s="140">
        <f t="shared" si="21"/>
        <v>40894</v>
      </c>
      <c r="I45" s="135">
        <f t="shared" si="22"/>
        <v>40898</v>
      </c>
      <c r="J45" s="487"/>
      <c r="K45" s="487"/>
      <c r="L45" s="135">
        <f>G45+6</f>
        <v>40899</v>
      </c>
      <c r="M45" s="135">
        <f>H45+5</f>
        <v>40899</v>
      </c>
      <c r="N45" s="135">
        <f t="shared" si="23"/>
        <v>40896</v>
      </c>
      <c r="O45" s="135"/>
      <c r="P45" s="135"/>
      <c r="Q45" s="135">
        <f>H45+4</f>
        <v>40898</v>
      </c>
      <c r="R45" s="135">
        <f>H45+5</f>
        <v>40899</v>
      </c>
      <c r="S45" s="115"/>
      <c r="T45" s="135">
        <f>H45+8</f>
        <v>40902</v>
      </c>
      <c r="U45" s="135">
        <f t="shared" si="24"/>
        <v>40899</v>
      </c>
      <c r="V45" s="135">
        <f>H45+9</f>
        <v>40903</v>
      </c>
      <c r="W45" s="135"/>
      <c r="X45" s="135">
        <f t="shared" si="25"/>
        <v>40900</v>
      </c>
      <c r="Y45" s="135">
        <f t="shared" si="26"/>
        <v>40897</v>
      </c>
      <c r="Z45" s="135">
        <f t="shared" si="27"/>
        <v>40897</v>
      </c>
      <c r="AA45" s="135">
        <f>H45+4</f>
        <v>40898</v>
      </c>
    </row>
    <row r="46" spans="1:27" s="60" customFormat="1" ht="36.75" hidden="1" customHeight="1">
      <c r="A46" s="132" t="str">
        <f t="shared" si="14"/>
        <v>SARA</v>
      </c>
      <c r="B46" s="133">
        <f t="shared" si="15"/>
        <v>71</v>
      </c>
      <c r="C46" s="135" t="e">
        <f t="shared" si="16"/>
        <v>#REF!</v>
      </c>
      <c r="D46" s="135" t="e">
        <f t="shared" si="20"/>
        <v>#REF!</v>
      </c>
      <c r="E46" s="134" t="s">
        <v>97</v>
      </c>
      <c r="F46" s="135">
        <f>F45+6</f>
        <v>40891</v>
      </c>
      <c r="G46" s="135">
        <f>F46+7</f>
        <v>40898</v>
      </c>
      <c r="H46" s="135">
        <f t="shared" si="21"/>
        <v>40900</v>
      </c>
      <c r="I46" s="135">
        <f>H46+9</f>
        <v>40909</v>
      </c>
      <c r="J46" s="487">
        <f>H46+4</f>
        <v>40904</v>
      </c>
      <c r="K46" s="487">
        <f>H46+10</f>
        <v>40910</v>
      </c>
      <c r="L46" s="135">
        <f>H46+5</f>
        <v>40905</v>
      </c>
      <c r="M46" s="135">
        <f>H46+5</f>
        <v>40905</v>
      </c>
      <c r="N46" s="135">
        <f>G46+4</f>
        <v>40902</v>
      </c>
      <c r="O46" s="135">
        <f>G46+14</f>
        <v>40912</v>
      </c>
      <c r="P46" s="135">
        <f>O46+1</f>
        <v>40913</v>
      </c>
      <c r="Q46" s="135">
        <f>G46+4</f>
        <v>40902</v>
      </c>
      <c r="R46" s="135">
        <f>G46+5</f>
        <v>40903</v>
      </c>
      <c r="S46" s="115">
        <f>H46+8</f>
        <v>40908</v>
      </c>
      <c r="T46" s="135">
        <f>H46+6</f>
        <v>40906</v>
      </c>
      <c r="U46" s="135">
        <f>G46+12</f>
        <v>40910</v>
      </c>
      <c r="V46" s="135">
        <f>G46+5</f>
        <v>40903</v>
      </c>
      <c r="W46" s="135">
        <f>G46+9</f>
        <v>40907</v>
      </c>
      <c r="X46" s="135">
        <f>G46+6</f>
        <v>40904</v>
      </c>
      <c r="Y46" s="135">
        <f>G46+7</f>
        <v>40905</v>
      </c>
      <c r="Z46" s="135">
        <f>G46+6</f>
        <v>40904</v>
      </c>
      <c r="AA46" s="135">
        <f>Y46+1</f>
        <v>40906</v>
      </c>
    </row>
    <row r="47" spans="1:27" s="60" customFormat="1" ht="36.75" hidden="1" customHeight="1">
      <c r="A47" s="132" t="str">
        <f t="shared" si="14"/>
        <v>SARA</v>
      </c>
      <c r="B47" s="133">
        <f t="shared" si="15"/>
        <v>72</v>
      </c>
      <c r="C47" s="135" t="e">
        <f t="shared" si="16"/>
        <v>#REF!</v>
      </c>
      <c r="D47" s="135" t="e">
        <f t="shared" si="20"/>
        <v>#REF!</v>
      </c>
      <c r="E47" s="134" t="s">
        <v>98</v>
      </c>
      <c r="F47" s="135">
        <f>F46+5</f>
        <v>40896</v>
      </c>
      <c r="G47" s="135">
        <f t="shared" si="19"/>
        <v>40904</v>
      </c>
      <c r="H47" s="135">
        <f t="shared" si="21"/>
        <v>40905</v>
      </c>
      <c r="I47" s="135">
        <f>H47+4</f>
        <v>40909</v>
      </c>
      <c r="J47" s="487">
        <f>H47+7</f>
        <v>40912</v>
      </c>
      <c r="K47" s="487">
        <f>H47+5</f>
        <v>40910</v>
      </c>
      <c r="L47" s="135">
        <f>G47+8</f>
        <v>40912</v>
      </c>
      <c r="M47" s="135">
        <f>H47+8</f>
        <v>40913</v>
      </c>
      <c r="N47" s="135">
        <f>G47+6</f>
        <v>40910</v>
      </c>
      <c r="O47" s="135">
        <f>G47+8</f>
        <v>40912</v>
      </c>
      <c r="P47" s="135">
        <f t="shared" ref="P47:P62" si="29">O47+1</f>
        <v>40913</v>
      </c>
      <c r="Q47" s="135">
        <f>G47+6</f>
        <v>40910</v>
      </c>
      <c r="R47" s="135">
        <f>G47+6</f>
        <v>40910</v>
      </c>
      <c r="S47" s="115">
        <f>H47+10</f>
        <v>40915</v>
      </c>
      <c r="T47" s="135">
        <f>H47+8</f>
        <v>40913</v>
      </c>
      <c r="U47" s="135">
        <f>G47+13</f>
        <v>40917</v>
      </c>
      <c r="V47" s="135">
        <f>G47+7</f>
        <v>40911</v>
      </c>
      <c r="W47" s="135">
        <f>G47+10</f>
        <v>40914</v>
      </c>
      <c r="X47" s="135">
        <f t="shared" ref="X47:X62" si="30">G47+7</f>
        <v>40911</v>
      </c>
      <c r="Y47" s="135">
        <f>G47+8</f>
        <v>40912</v>
      </c>
      <c r="Z47" s="135">
        <f>G47+8</f>
        <v>40912</v>
      </c>
      <c r="AA47" s="135">
        <f t="shared" ref="AA47:AA62" si="31">Y47+1</f>
        <v>40913</v>
      </c>
    </row>
    <row r="48" spans="1:27" s="60" customFormat="1" ht="36.75" hidden="1" customHeight="1">
      <c r="A48" s="132" t="str">
        <f t="shared" si="14"/>
        <v>SARA</v>
      </c>
      <c r="B48" s="133">
        <f t="shared" si="15"/>
        <v>73</v>
      </c>
      <c r="C48" s="135" t="e">
        <f t="shared" si="16"/>
        <v>#REF!</v>
      </c>
      <c r="D48" s="135" t="e">
        <f t="shared" si="20"/>
        <v>#REF!</v>
      </c>
      <c r="E48" s="134" t="s">
        <v>99</v>
      </c>
      <c r="F48" s="135">
        <f t="shared" si="28"/>
        <v>40903</v>
      </c>
      <c r="G48" s="135">
        <f t="shared" si="19"/>
        <v>40911</v>
      </c>
      <c r="H48" s="135">
        <f t="shared" si="21"/>
        <v>40912</v>
      </c>
      <c r="I48" s="135">
        <f>H48+4</f>
        <v>40916</v>
      </c>
      <c r="J48" s="487">
        <f>H48+7</f>
        <v>40919</v>
      </c>
      <c r="K48" s="487">
        <f>H48+5</f>
        <v>40917</v>
      </c>
      <c r="L48" s="135">
        <f>G48+8</f>
        <v>40919</v>
      </c>
      <c r="M48" s="135">
        <f>H48+7</f>
        <v>40919</v>
      </c>
      <c r="N48" s="135">
        <f>G48+7</f>
        <v>40918</v>
      </c>
      <c r="O48" s="135">
        <f>G48+12</f>
        <v>40923</v>
      </c>
      <c r="P48" s="135">
        <f t="shared" si="29"/>
        <v>40924</v>
      </c>
      <c r="Q48" s="135">
        <f>G48+5</f>
        <v>40916</v>
      </c>
      <c r="R48" s="135">
        <f>G48+6</f>
        <v>40917</v>
      </c>
      <c r="S48" s="115">
        <f>H48+10</f>
        <v>40922</v>
      </c>
      <c r="T48" s="135">
        <f>H48+9</f>
        <v>40921</v>
      </c>
      <c r="U48" s="135">
        <f>G48+12</f>
        <v>40923</v>
      </c>
      <c r="V48" s="135">
        <f>G48+3</f>
        <v>40914</v>
      </c>
      <c r="W48" s="135">
        <f>G48+10</f>
        <v>40921</v>
      </c>
      <c r="X48" s="135">
        <f t="shared" si="30"/>
        <v>40918</v>
      </c>
      <c r="Y48" s="135">
        <f>G48+5</f>
        <v>40916</v>
      </c>
      <c r="Z48" s="135">
        <f>G48+7</f>
        <v>40918</v>
      </c>
      <c r="AA48" s="135">
        <f t="shared" si="31"/>
        <v>40917</v>
      </c>
    </row>
    <row r="49" spans="1:27" s="60" customFormat="1" ht="36.75" hidden="1" customHeight="1">
      <c r="A49" s="132" t="str">
        <f t="shared" si="14"/>
        <v>SARA</v>
      </c>
      <c r="B49" s="133">
        <f t="shared" si="15"/>
        <v>74</v>
      </c>
      <c r="C49" s="135" t="e">
        <f t="shared" si="16"/>
        <v>#REF!</v>
      </c>
      <c r="D49" s="135" t="e">
        <f t="shared" si="20"/>
        <v>#REF!</v>
      </c>
      <c r="E49" s="134" t="s">
        <v>100</v>
      </c>
      <c r="F49" s="135">
        <f>F48+8</f>
        <v>40911</v>
      </c>
      <c r="G49" s="135">
        <f>F49+7</f>
        <v>40918</v>
      </c>
      <c r="H49" s="143">
        <f>F49+9</f>
        <v>40920</v>
      </c>
      <c r="I49" s="135">
        <f>H49+10</f>
        <v>40930</v>
      </c>
      <c r="J49" s="487">
        <f>H49+6</f>
        <v>40926</v>
      </c>
      <c r="K49" s="487">
        <f>H49+11</f>
        <v>40931</v>
      </c>
      <c r="L49" s="135">
        <f>G49+7</f>
        <v>40925</v>
      </c>
      <c r="M49" s="135">
        <f>H49+6</f>
        <v>40926</v>
      </c>
      <c r="N49" s="135">
        <f>G49+6</f>
        <v>40924</v>
      </c>
      <c r="O49" s="135">
        <f>G49+5</f>
        <v>40923</v>
      </c>
      <c r="P49" s="135">
        <f t="shared" si="29"/>
        <v>40924</v>
      </c>
      <c r="Q49" s="135">
        <f>G49+5</f>
        <v>40923</v>
      </c>
      <c r="R49" s="135">
        <f>G49+6</f>
        <v>40924</v>
      </c>
      <c r="S49" s="115">
        <f>H49+9</f>
        <v>40929</v>
      </c>
      <c r="T49" s="135">
        <f>H49+7</f>
        <v>40927</v>
      </c>
      <c r="U49" s="135">
        <f>G49+12</f>
        <v>40930</v>
      </c>
      <c r="V49" s="135">
        <f>G49+4</f>
        <v>40922</v>
      </c>
      <c r="W49" s="135">
        <f>G49+10</f>
        <v>40928</v>
      </c>
      <c r="X49" s="135">
        <f t="shared" si="30"/>
        <v>40925</v>
      </c>
      <c r="Y49" s="135">
        <f>G49+5</f>
        <v>40923</v>
      </c>
      <c r="Z49" s="135">
        <f>G49+8</f>
        <v>40926</v>
      </c>
      <c r="AA49" s="135">
        <f t="shared" si="31"/>
        <v>40924</v>
      </c>
    </row>
    <row r="50" spans="1:27" s="60" customFormat="1" ht="36.75" hidden="1" customHeight="1">
      <c r="A50" s="132" t="str">
        <f t="shared" si="14"/>
        <v>SARA</v>
      </c>
      <c r="B50" s="133">
        <f t="shared" si="15"/>
        <v>75</v>
      </c>
      <c r="C50" s="135" t="e">
        <f t="shared" si="16"/>
        <v>#REF!</v>
      </c>
      <c r="D50" s="135" t="e">
        <f t="shared" si="20"/>
        <v>#REF!</v>
      </c>
      <c r="E50" s="134" t="s">
        <v>101</v>
      </c>
      <c r="F50" s="135">
        <f>F49+7</f>
        <v>40918</v>
      </c>
      <c r="G50" s="135">
        <f>F50+7</f>
        <v>40925</v>
      </c>
      <c r="H50" s="135">
        <f>F50+8</f>
        <v>40926</v>
      </c>
      <c r="I50" s="135">
        <f>H50+9</f>
        <v>40935</v>
      </c>
      <c r="J50" s="487">
        <f>H50+4</f>
        <v>40930</v>
      </c>
      <c r="K50" s="487">
        <f>H50+10</f>
        <v>40936</v>
      </c>
      <c r="L50" s="135">
        <f>G50+4</f>
        <v>40929</v>
      </c>
      <c r="M50" s="135">
        <f>H50+4</f>
        <v>40930</v>
      </c>
      <c r="N50" s="135">
        <f>G50+4</f>
        <v>40929</v>
      </c>
      <c r="O50" s="135">
        <f t="shared" ref="O50:O57" si="32">G50+14</f>
        <v>40939</v>
      </c>
      <c r="P50" s="135">
        <f t="shared" si="29"/>
        <v>40940</v>
      </c>
      <c r="Q50" s="135">
        <f>G50+3</f>
        <v>40928</v>
      </c>
      <c r="R50" s="135">
        <f>G50+5</f>
        <v>40930</v>
      </c>
      <c r="S50" s="115">
        <f>H50+8</f>
        <v>40934</v>
      </c>
      <c r="T50" s="135">
        <f>H50+6</f>
        <v>40932</v>
      </c>
      <c r="U50" s="135">
        <f>G50+12</f>
        <v>40937</v>
      </c>
      <c r="V50" s="135">
        <f>G50+6</f>
        <v>40931</v>
      </c>
      <c r="W50" s="135">
        <f>G50+8</f>
        <v>40933</v>
      </c>
      <c r="X50" s="135">
        <f t="shared" si="30"/>
        <v>40932</v>
      </c>
      <c r="Y50" s="135">
        <f>G50+3</f>
        <v>40928</v>
      </c>
      <c r="Z50" s="135">
        <f>G50+6</f>
        <v>40931</v>
      </c>
      <c r="AA50" s="135">
        <f t="shared" si="31"/>
        <v>40929</v>
      </c>
    </row>
    <row r="51" spans="1:27" s="60" customFormat="1" ht="36.75" hidden="1" customHeight="1">
      <c r="A51" s="132" t="str">
        <f t="shared" si="14"/>
        <v>SARA</v>
      </c>
      <c r="B51" s="133">
        <f t="shared" si="15"/>
        <v>76</v>
      </c>
      <c r="C51" s="135" t="e">
        <f t="shared" si="16"/>
        <v>#REF!</v>
      </c>
      <c r="D51" s="135" t="e">
        <f t="shared" si="20"/>
        <v>#REF!</v>
      </c>
      <c r="E51" s="134" t="s">
        <v>102</v>
      </c>
      <c r="F51" s="135">
        <f>F50+8</f>
        <v>40926</v>
      </c>
      <c r="G51" s="135">
        <f>F51+8</f>
        <v>40934</v>
      </c>
      <c r="H51" s="135">
        <f>F51+9</f>
        <v>40935</v>
      </c>
      <c r="I51" s="135">
        <f t="shared" ref="I51:I54" si="33">H51+4</f>
        <v>40939</v>
      </c>
      <c r="J51" s="487">
        <f>H51+7</f>
        <v>40942</v>
      </c>
      <c r="K51" s="487">
        <f t="shared" ref="K51:K62" si="34">H51+5</f>
        <v>40940</v>
      </c>
      <c r="L51" s="135">
        <f>G51+6</f>
        <v>40940</v>
      </c>
      <c r="M51" s="135">
        <f>H51+6</f>
        <v>40941</v>
      </c>
      <c r="N51" s="135">
        <f>G51+6</f>
        <v>40940</v>
      </c>
      <c r="O51" s="135">
        <f t="shared" si="32"/>
        <v>40948</v>
      </c>
      <c r="P51" s="135">
        <f t="shared" si="29"/>
        <v>40949</v>
      </c>
      <c r="Q51" s="135">
        <f t="shared" ref="Q51:Q57" si="35">G51+5</f>
        <v>40939</v>
      </c>
      <c r="R51" s="135">
        <f>G51+7</f>
        <v>40941</v>
      </c>
      <c r="S51" s="115">
        <f>H51+10</f>
        <v>40945</v>
      </c>
      <c r="T51" s="135">
        <f>H51+8</f>
        <v>40943</v>
      </c>
      <c r="U51" s="135">
        <f>G51+12</f>
        <v>40946</v>
      </c>
      <c r="V51" s="135">
        <f>G51+6</f>
        <v>40940</v>
      </c>
      <c r="W51" s="135">
        <f t="shared" ref="W51:W57" si="36">G51+10</f>
        <v>40944</v>
      </c>
      <c r="X51" s="135">
        <f t="shared" si="30"/>
        <v>40941</v>
      </c>
      <c r="Y51" s="135">
        <f t="shared" ref="Y51:Y57" si="37">G51+5</f>
        <v>40939</v>
      </c>
      <c r="Z51" s="135">
        <f t="shared" ref="Z51:Z57" si="38">G51+8</f>
        <v>40942</v>
      </c>
      <c r="AA51" s="135">
        <f t="shared" si="31"/>
        <v>40940</v>
      </c>
    </row>
    <row r="52" spans="1:27" s="60" customFormat="1" ht="33.75" hidden="1" customHeight="1">
      <c r="A52" s="132" t="str">
        <f t="shared" si="14"/>
        <v>SARA</v>
      </c>
      <c r="B52" s="133">
        <f t="shared" si="15"/>
        <v>77</v>
      </c>
      <c r="C52" s="135" t="e">
        <f t="shared" si="16"/>
        <v>#REF!</v>
      </c>
      <c r="D52" s="135" t="e">
        <f t="shared" si="20"/>
        <v>#REF!</v>
      </c>
      <c r="E52" s="134" t="s">
        <v>103</v>
      </c>
      <c r="F52" s="135">
        <f>F51+5</f>
        <v>40931</v>
      </c>
      <c r="G52" s="135">
        <f>F52+8</f>
        <v>40939</v>
      </c>
      <c r="H52" s="135">
        <f>F52+10</f>
        <v>40941</v>
      </c>
      <c r="I52" s="135">
        <f t="shared" si="33"/>
        <v>40945</v>
      </c>
      <c r="J52" s="487">
        <f>H52+7</f>
        <v>40948</v>
      </c>
      <c r="K52" s="487">
        <f t="shared" si="34"/>
        <v>40946</v>
      </c>
      <c r="L52" s="135">
        <f>G52+5</f>
        <v>40944</v>
      </c>
      <c r="M52" s="135">
        <f>H52+5</f>
        <v>40946</v>
      </c>
      <c r="N52" s="135">
        <f t="shared" ref="N52:N57" si="39">G52+5</f>
        <v>40944</v>
      </c>
      <c r="O52" s="135">
        <f t="shared" si="32"/>
        <v>40953</v>
      </c>
      <c r="P52" s="135">
        <f t="shared" si="29"/>
        <v>40954</v>
      </c>
      <c r="Q52" s="135">
        <f t="shared" si="35"/>
        <v>40944</v>
      </c>
      <c r="R52" s="135">
        <f t="shared" ref="R52:R57" si="40">G52+6</f>
        <v>40945</v>
      </c>
      <c r="S52" s="115">
        <f>H52+10</f>
        <v>40951</v>
      </c>
      <c r="T52" s="135">
        <f>H52+8</f>
        <v>40949</v>
      </c>
      <c r="U52" s="135">
        <f t="shared" ref="U52:U57" si="41">G52+11</f>
        <v>40950</v>
      </c>
      <c r="V52" s="135">
        <f>G52+5</f>
        <v>40944</v>
      </c>
      <c r="W52" s="135">
        <f t="shared" si="36"/>
        <v>40949</v>
      </c>
      <c r="X52" s="135">
        <f t="shared" si="30"/>
        <v>40946</v>
      </c>
      <c r="Y52" s="135">
        <f t="shared" si="37"/>
        <v>40944</v>
      </c>
      <c r="Z52" s="135">
        <f t="shared" si="38"/>
        <v>40947</v>
      </c>
      <c r="AA52" s="135">
        <f t="shared" si="31"/>
        <v>40945</v>
      </c>
    </row>
    <row r="53" spans="1:27" s="60" customFormat="1" ht="35.25" hidden="1" customHeight="1">
      <c r="A53" s="132" t="str">
        <f t="shared" si="14"/>
        <v>SARA</v>
      </c>
      <c r="B53" s="133">
        <f t="shared" si="15"/>
        <v>78</v>
      </c>
      <c r="C53" s="135" t="e">
        <f t="shared" si="16"/>
        <v>#REF!</v>
      </c>
      <c r="D53" s="135" t="e">
        <f t="shared" si="20"/>
        <v>#REF!</v>
      </c>
      <c r="E53" s="134" t="s">
        <v>104</v>
      </c>
      <c r="F53" s="135">
        <f>F52+7</f>
        <v>40938</v>
      </c>
      <c r="G53" s="135">
        <f t="shared" si="19"/>
        <v>40946</v>
      </c>
      <c r="H53" s="135">
        <f>F53+9</f>
        <v>40947</v>
      </c>
      <c r="I53" s="135">
        <f t="shared" si="33"/>
        <v>40951</v>
      </c>
      <c r="J53" s="111">
        <f t="shared" ref="J53:J62" si="42">H53+9</f>
        <v>40956</v>
      </c>
      <c r="K53" s="111">
        <f t="shared" si="34"/>
        <v>40952</v>
      </c>
      <c r="L53" s="135">
        <f t="shared" ref="L53:L62" si="43">G53+5</f>
        <v>40951</v>
      </c>
      <c r="M53" s="135">
        <f t="shared" ref="M53:M62" si="44">H53+4</f>
        <v>40951</v>
      </c>
      <c r="N53" s="135">
        <f t="shared" si="39"/>
        <v>40951</v>
      </c>
      <c r="O53" s="135">
        <f t="shared" si="32"/>
        <v>40960</v>
      </c>
      <c r="P53" s="135">
        <f t="shared" si="29"/>
        <v>40961</v>
      </c>
      <c r="Q53" s="135">
        <f t="shared" si="35"/>
        <v>40951</v>
      </c>
      <c r="R53" s="135">
        <f t="shared" si="40"/>
        <v>40952</v>
      </c>
      <c r="S53" s="111">
        <f t="shared" ref="S53:S62" si="45">H53+12</f>
        <v>40959</v>
      </c>
      <c r="T53" s="135">
        <f t="shared" ref="T53:T62" si="46">H53+11</f>
        <v>40958</v>
      </c>
      <c r="U53" s="135">
        <f t="shared" si="41"/>
        <v>40957</v>
      </c>
      <c r="V53" s="135">
        <f t="shared" ref="V53:V62" si="47">G53+1</f>
        <v>40947</v>
      </c>
      <c r="W53" s="135">
        <f t="shared" si="36"/>
        <v>40956</v>
      </c>
      <c r="X53" s="135">
        <f t="shared" si="30"/>
        <v>40953</v>
      </c>
      <c r="Y53" s="135">
        <f t="shared" si="37"/>
        <v>40951</v>
      </c>
      <c r="Z53" s="135">
        <f t="shared" si="38"/>
        <v>40954</v>
      </c>
      <c r="AA53" s="135">
        <f t="shared" si="31"/>
        <v>40952</v>
      </c>
    </row>
    <row r="54" spans="1:27" s="60" customFormat="1" ht="36.75" hidden="1" customHeight="1">
      <c r="A54" s="144" t="s">
        <v>25</v>
      </c>
      <c r="B54" s="145">
        <f t="shared" si="15"/>
        <v>79</v>
      </c>
      <c r="C54" s="143" t="e">
        <f t="shared" si="16"/>
        <v>#REF!</v>
      </c>
      <c r="D54" s="143" t="e">
        <f t="shared" si="20"/>
        <v>#REF!</v>
      </c>
      <c r="E54" s="134" t="s">
        <v>105</v>
      </c>
      <c r="F54" s="135">
        <f>F53+7</f>
        <v>40945</v>
      </c>
      <c r="G54" s="135">
        <f t="shared" si="19"/>
        <v>40953</v>
      </c>
      <c r="H54" s="135">
        <f>F54+9</f>
        <v>40954</v>
      </c>
      <c r="I54" s="135">
        <f t="shared" si="33"/>
        <v>40958</v>
      </c>
      <c r="J54" s="111">
        <f t="shared" si="42"/>
        <v>40963</v>
      </c>
      <c r="K54" s="111">
        <f t="shared" si="34"/>
        <v>40959</v>
      </c>
      <c r="L54" s="135">
        <f t="shared" si="43"/>
        <v>40958</v>
      </c>
      <c r="M54" s="135">
        <f t="shared" si="44"/>
        <v>40958</v>
      </c>
      <c r="N54" s="135">
        <f t="shared" si="39"/>
        <v>40958</v>
      </c>
      <c r="O54" s="135">
        <f t="shared" si="32"/>
        <v>40967</v>
      </c>
      <c r="P54" s="135">
        <f t="shared" si="29"/>
        <v>40968</v>
      </c>
      <c r="Q54" s="135">
        <f t="shared" si="35"/>
        <v>40958</v>
      </c>
      <c r="R54" s="135">
        <f t="shared" si="40"/>
        <v>40959</v>
      </c>
      <c r="S54" s="111">
        <f t="shared" si="45"/>
        <v>40966</v>
      </c>
      <c r="T54" s="135">
        <f t="shared" si="46"/>
        <v>40965</v>
      </c>
      <c r="U54" s="135">
        <f t="shared" si="41"/>
        <v>40964</v>
      </c>
      <c r="V54" s="135">
        <f t="shared" si="47"/>
        <v>40954</v>
      </c>
      <c r="W54" s="135">
        <f t="shared" si="36"/>
        <v>40963</v>
      </c>
      <c r="X54" s="135">
        <f t="shared" si="30"/>
        <v>40960</v>
      </c>
      <c r="Y54" s="135">
        <f t="shared" si="37"/>
        <v>40958</v>
      </c>
      <c r="Z54" s="135">
        <f t="shared" si="38"/>
        <v>40961</v>
      </c>
      <c r="AA54" s="135">
        <f t="shared" si="31"/>
        <v>40959</v>
      </c>
    </row>
    <row r="55" spans="1:27" s="60" customFormat="1" ht="36.75" hidden="1" customHeight="1">
      <c r="A55" s="132" t="str">
        <f>A53</f>
        <v>SARA</v>
      </c>
      <c r="B55" s="133">
        <f t="shared" si="15"/>
        <v>80</v>
      </c>
      <c r="C55" s="135">
        <v>40948</v>
      </c>
      <c r="D55" s="135">
        <f t="shared" si="20"/>
        <v>40951</v>
      </c>
      <c r="E55" s="134" t="s">
        <v>106</v>
      </c>
      <c r="F55" s="135">
        <f>F54+11</f>
        <v>40956</v>
      </c>
      <c r="G55" s="135">
        <f t="shared" si="19"/>
        <v>40964</v>
      </c>
      <c r="H55" s="135">
        <f t="shared" ref="H55:H60" si="48">F55+10</f>
        <v>40966</v>
      </c>
      <c r="I55" s="135">
        <f>H55+5</f>
        <v>40971</v>
      </c>
      <c r="J55" s="111">
        <f t="shared" si="42"/>
        <v>40975</v>
      </c>
      <c r="K55" s="111">
        <f t="shared" si="34"/>
        <v>40971</v>
      </c>
      <c r="L55" s="135">
        <f t="shared" si="43"/>
        <v>40969</v>
      </c>
      <c r="M55" s="135">
        <f t="shared" si="44"/>
        <v>40970</v>
      </c>
      <c r="N55" s="135">
        <f t="shared" si="39"/>
        <v>40969</v>
      </c>
      <c r="O55" s="135">
        <f t="shared" si="32"/>
        <v>40978</v>
      </c>
      <c r="P55" s="135">
        <f t="shared" si="29"/>
        <v>40979</v>
      </c>
      <c r="Q55" s="135">
        <f t="shared" si="35"/>
        <v>40969</v>
      </c>
      <c r="R55" s="135">
        <f t="shared" si="40"/>
        <v>40970</v>
      </c>
      <c r="S55" s="111">
        <f t="shared" si="45"/>
        <v>40978</v>
      </c>
      <c r="T55" s="135">
        <f t="shared" si="46"/>
        <v>40977</v>
      </c>
      <c r="U55" s="135">
        <f t="shared" si="41"/>
        <v>40975</v>
      </c>
      <c r="V55" s="135">
        <f t="shared" si="47"/>
        <v>40965</v>
      </c>
      <c r="W55" s="135">
        <f t="shared" si="36"/>
        <v>40974</v>
      </c>
      <c r="X55" s="135">
        <f t="shared" si="30"/>
        <v>40971</v>
      </c>
      <c r="Y55" s="135">
        <f t="shared" si="37"/>
        <v>40969</v>
      </c>
      <c r="Z55" s="135">
        <f t="shared" si="38"/>
        <v>40972</v>
      </c>
      <c r="AA55" s="135">
        <f t="shared" si="31"/>
        <v>40970</v>
      </c>
    </row>
    <row r="56" spans="1:27" s="60" customFormat="1" ht="36.75" hidden="1" customHeight="1">
      <c r="A56" s="132" t="str">
        <f t="shared" ref="A56:A62" si="49">A55</f>
        <v>SARA</v>
      </c>
      <c r="B56" s="133">
        <f t="shared" si="15"/>
        <v>81</v>
      </c>
      <c r="C56" s="135">
        <f t="shared" si="16"/>
        <v>40955</v>
      </c>
      <c r="D56" s="135">
        <f t="shared" si="20"/>
        <v>40958</v>
      </c>
      <c r="E56" s="134" t="s">
        <v>107</v>
      </c>
      <c r="F56" s="135">
        <f>F55+8</f>
        <v>40964</v>
      </c>
      <c r="G56" s="135">
        <f t="shared" si="19"/>
        <v>40972</v>
      </c>
      <c r="H56" s="135">
        <f t="shared" si="48"/>
        <v>40974</v>
      </c>
      <c r="I56" s="135">
        <f t="shared" ref="I56:I62" si="50">H56+5</f>
        <v>40979</v>
      </c>
      <c r="J56" s="111">
        <f t="shared" si="42"/>
        <v>40983</v>
      </c>
      <c r="K56" s="111">
        <f t="shared" si="34"/>
        <v>40979</v>
      </c>
      <c r="L56" s="135">
        <f t="shared" si="43"/>
        <v>40977</v>
      </c>
      <c r="M56" s="135">
        <f t="shared" si="44"/>
        <v>40978</v>
      </c>
      <c r="N56" s="135">
        <f t="shared" si="39"/>
        <v>40977</v>
      </c>
      <c r="O56" s="135">
        <f t="shared" si="32"/>
        <v>40986</v>
      </c>
      <c r="P56" s="135">
        <f t="shared" si="29"/>
        <v>40987</v>
      </c>
      <c r="Q56" s="135">
        <f t="shared" si="35"/>
        <v>40977</v>
      </c>
      <c r="R56" s="135">
        <f t="shared" si="40"/>
        <v>40978</v>
      </c>
      <c r="S56" s="111">
        <f t="shared" si="45"/>
        <v>40986</v>
      </c>
      <c r="T56" s="135">
        <f t="shared" si="46"/>
        <v>40985</v>
      </c>
      <c r="U56" s="135">
        <f t="shared" si="41"/>
        <v>40983</v>
      </c>
      <c r="V56" s="135">
        <f t="shared" si="47"/>
        <v>40973</v>
      </c>
      <c r="W56" s="135">
        <f t="shared" si="36"/>
        <v>40982</v>
      </c>
      <c r="X56" s="135">
        <f t="shared" si="30"/>
        <v>40979</v>
      </c>
      <c r="Y56" s="135">
        <f t="shared" si="37"/>
        <v>40977</v>
      </c>
      <c r="Z56" s="135">
        <f t="shared" si="38"/>
        <v>40980</v>
      </c>
      <c r="AA56" s="135">
        <f t="shared" si="31"/>
        <v>40978</v>
      </c>
    </row>
    <row r="57" spans="1:27" s="60" customFormat="1" ht="36.75" hidden="1" customHeight="1">
      <c r="A57" s="132" t="str">
        <f t="shared" si="49"/>
        <v>SARA</v>
      </c>
      <c r="B57" s="133">
        <f t="shared" si="15"/>
        <v>82</v>
      </c>
      <c r="C57" s="135">
        <f t="shared" si="16"/>
        <v>40962</v>
      </c>
      <c r="D57" s="135">
        <f t="shared" si="20"/>
        <v>40965</v>
      </c>
      <c r="E57" s="134" t="s">
        <v>108</v>
      </c>
      <c r="F57" s="135">
        <f t="shared" ref="F57:F59" si="51">F56+7</f>
        <v>40971</v>
      </c>
      <c r="G57" s="135">
        <f t="shared" si="19"/>
        <v>40979</v>
      </c>
      <c r="H57" s="135">
        <f t="shared" si="48"/>
        <v>40981</v>
      </c>
      <c r="I57" s="135">
        <f t="shared" si="50"/>
        <v>40986</v>
      </c>
      <c r="J57" s="111">
        <f t="shared" si="42"/>
        <v>40990</v>
      </c>
      <c r="K57" s="111">
        <f t="shared" si="34"/>
        <v>40986</v>
      </c>
      <c r="L57" s="135">
        <f t="shared" si="43"/>
        <v>40984</v>
      </c>
      <c r="M57" s="135">
        <f t="shared" si="44"/>
        <v>40985</v>
      </c>
      <c r="N57" s="135">
        <f t="shared" si="39"/>
        <v>40984</v>
      </c>
      <c r="O57" s="135">
        <f t="shared" si="32"/>
        <v>40993</v>
      </c>
      <c r="P57" s="135">
        <f t="shared" si="29"/>
        <v>40994</v>
      </c>
      <c r="Q57" s="135">
        <f t="shared" si="35"/>
        <v>40984</v>
      </c>
      <c r="R57" s="135">
        <f t="shared" si="40"/>
        <v>40985</v>
      </c>
      <c r="S57" s="111">
        <f t="shared" si="45"/>
        <v>40993</v>
      </c>
      <c r="T57" s="135">
        <f t="shared" si="46"/>
        <v>40992</v>
      </c>
      <c r="U57" s="135">
        <f t="shared" si="41"/>
        <v>40990</v>
      </c>
      <c r="V57" s="135">
        <f t="shared" si="47"/>
        <v>40980</v>
      </c>
      <c r="W57" s="135">
        <f t="shared" si="36"/>
        <v>40989</v>
      </c>
      <c r="X57" s="135">
        <f t="shared" si="30"/>
        <v>40986</v>
      </c>
      <c r="Y57" s="135">
        <f t="shared" si="37"/>
        <v>40984</v>
      </c>
      <c r="Z57" s="135">
        <f t="shared" si="38"/>
        <v>40987</v>
      </c>
      <c r="AA57" s="135">
        <f t="shared" si="31"/>
        <v>40985</v>
      </c>
    </row>
    <row r="58" spans="1:27" s="60" customFormat="1" ht="36.75" hidden="1" customHeight="1">
      <c r="A58" s="132" t="str">
        <f t="shared" si="49"/>
        <v>SARA</v>
      </c>
      <c r="B58" s="133">
        <f t="shared" si="15"/>
        <v>83</v>
      </c>
      <c r="C58" s="135">
        <f t="shared" si="16"/>
        <v>40969</v>
      </c>
      <c r="D58" s="135">
        <f t="shared" si="20"/>
        <v>40972</v>
      </c>
      <c r="E58" s="134" t="s">
        <v>109</v>
      </c>
      <c r="F58" s="135">
        <f t="shared" si="51"/>
        <v>40978</v>
      </c>
      <c r="G58" s="135">
        <f t="shared" si="19"/>
        <v>40986</v>
      </c>
      <c r="H58" s="135">
        <f t="shared" si="48"/>
        <v>40988</v>
      </c>
      <c r="I58" s="135">
        <f t="shared" si="50"/>
        <v>40993</v>
      </c>
      <c r="J58" s="111">
        <f t="shared" si="42"/>
        <v>40997</v>
      </c>
      <c r="K58" s="111">
        <f t="shared" si="34"/>
        <v>40993</v>
      </c>
      <c r="L58" s="135">
        <f t="shared" si="43"/>
        <v>40991</v>
      </c>
      <c r="M58" s="135">
        <f t="shared" si="44"/>
        <v>40992</v>
      </c>
      <c r="N58" s="135">
        <f t="shared" ref="N58:N63" si="52">G58+5</f>
        <v>40991</v>
      </c>
      <c r="O58" s="135">
        <f t="shared" ref="O58:O63" si="53">G58+14</f>
        <v>41000</v>
      </c>
      <c r="P58" s="135">
        <f t="shared" si="29"/>
        <v>41001</v>
      </c>
      <c r="Q58" s="135">
        <f t="shared" ref="Q58:Q63" si="54">G58+5</f>
        <v>40991</v>
      </c>
      <c r="R58" s="135">
        <f t="shared" ref="R58:R62" si="55">G58+6</f>
        <v>40992</v>
      </c>
      <c r="S58" s="111">
        <f t="shared" si="45"/>
        <v>41000</v>
      </c>
      <c r="T58" s="135">
        <f t="shared" si="46"/>
        <v>40999</v>
      </c>
      <c r="U58" s="135">
        <f t="shared" ref="U58:U63" si="56">G58+11</f>
        <v>40997</v>
      </c>
      <c r="V58" s="135">
        <f t="shared" si="47"/>
        <v>40987</v>
      </c>
      <c r="W58" s="135">
        <f t="shared" ref="W58:W63" si="57">G58+10</f>
        <v>40996</v>
      </c>
      <c r="X58" s="135">
        <f t="shared" si="30"/>
        <v>40993</v>
      </c>
      <c r="Y58" s="135">
        <f t="shared" ref="Y58:Y63" si="58">G58+5</f>
        <v>40991</v>
      </c>
      <c r="Z58" s="135">
        <f t="shared" ref="Z58:Z63" si="59">G58+8</f>
        <v>40994</v>
      </c>
      <c r="AA58" s="135">
        <f t="shared" si="31"/>
        <v>40992</v>
      </c>
    </row>
    <row r="59" spans="1:27" s="60" customFormat="1" ht="36.75" hidden="1" customHeight="1">
      <c r="A59" s="132" t="str">
        <f t="shared" si="49"/>
        <v>SARA</v>
      </c>
      <c r="B59" s="133">
        <f t="shared" si="15"/>
        <v>84</v>
      </c>
      <c r="C59" s="135">
        <f t="shared" si="16"/>
        <v>40976</v>
      </c>
      <c r="D59" s="135">
        <f t="shared" si="20"/>
        <v>40979</v>
      </c>
      <c r="E59" s="134" t="s">
        <v>110</v>
      </c>
      <c r="F59" s="135">
        <f t="shared" si="51"/>
        <v>40985</v>
      </c>
      <c r="G59" s="135">
        <f t="shared" si="19"/>
        <v>40993</v>
      </c>
      <c r="H59" s="135">
        <f t="shared" si="48"/>
        <v>40995</v>
      </c>
      <c r="I59" s="135">
        <f t="shared" si="50"/>
        <v>41000</v>
      </c>
      <c r="J59" s="111">
        <f t="shared" si="42"/>
        <v>41004</v>
      </c>
      <c r="K59" s="111">
        <f t="shared" si="34"/>
        <v>41000</v>
      </c>
      <c r="L59" s="135">
        <f t="shared" si="43"/>
        <v>40998</v>
      </c>
      <c r="M59" s="135">
        <f t="shared" si="44"/>
        <v>40999</v>
      </c>
      <c r="N59" s="135">
        <f t="shared" si="52"/>
        <v>40998</v>
      </c>
      <c r="O59" s="135">
        <f t="shared" si="53"/>
        <v>41007</v>
      </c>
      <c r="P59" s="135">
        <f t="shared" si="29"/>
        <v>41008</v>
      </c>
      <c r="Q59" s="135">
        <f t="shared" si="54"/>
        <v>40998</v>
      </c>
      <c r="R59" s="135">
        <f t="shared" si="55"/>
        <v>40999</v>
      </c>
      <c r="S59" s="111">
        <f t="shared" si="45"/>
        <v>41007</v>
      </c>
      <c r="T59" s="135">
        <f t="shared" si="46"/>
        <v>41006</v>
      </c>
      <c r="U59" s="135">
        <f t="shared" si="56"/>
        <v>41004</v>
      </c>
      <c r="V59" s="135">
        <f t="shared" si="47"/>
        <v>40994</v>
      </c>
      <c r="W59" s="135">
        <f t="shared" si="57"/>
        <v>41003</v>
      </c>
      <c r="X59" s="135">
        <f t="shared" si="30"/>
        <v>41000</v>
      </c>
      <c r="Y59" s="135">
        <f t="shared" si="58"/>
        <v>40998</v>
      </c>
      <c r="Z59" s="135">
        <f t="shared" si="59"/>
        <v>41001</v>
      </c>
      <c r="AA59" s="135">
        <f t="shared" si="31"/>
        <v>40999</v>
      </c>
    </row>
    <row r="60" spans="1:27" s="60" customFormat="1" ht="36.75" hidden="1" customHeight="1">
      <c r="A60" s="132" t="str">
        <f t="shared" si="49"/>
        <v>SARA</v>
      </c>
      <c r="B60" s="133">
        <f t="shared" si="15"/>
        <v>85</v>
      </c>
      <c r="C60" s="135">
        <f t="shared" si="16"/>
        <v>40983</v>
      </c>
      <c r="D60" s="135">
        <f t="shared" si="20"/>
        <v>40986</v>
      </c>
      <c r="E60" s="134" t="s">
        <v>111</v>
      </c>
      <c r="F60" s="135">
        <f>F59+8</f>
        <v>40993</v>
      </c>
      <c r="G60" s="135">
        <f t="shared" si="19"/>
        <v>41001</v>
      </c>
      <c r="H60" s="135">
        <f t="shared" si="48"/>
        <v>41003</v>
      </c>
      <c r="I60" s="135">
        <f t="shared" si="50"/>
        <v>41008</v>
      </c>
      <c r="J60" s="111">
        <f t="shared" si="42"/>
        <v>41012</v>
      </c>
      <c r="K60" s="111">
        <f t="shared" si="34"/>
        <v>41008</v>
      </c>
      <c r="L60" s="135">
        <f t="shared" si="43"/>
        <v>41006</v>
      </c>
      <c r="M60" s="135">
        <f t="shared" si="44"/>
        <v>41007</v>
      </c>
      <c r="N60" s="135">
        <f t="shared" si="52"/>
        <v>41006</v>
      </c>
      <c r="O60" s="135">
        <f t="shared" si="53"/>
        <v>41015</v>
      </c>
      <c r="P60" s="135">
        <f t="shared" si="29"/>
        <v>41016</v>
      </c>
      <c r="Q60" s="135">
        <f t="shared" si="54"/>
        <v>41006</v>
      </c>
      <c r="R60" s="135">
        <f t="shared" si="55"/>
        <v>41007</v>
      </c>
      <c r="S60" s="111">
        <f t="shared" si="45"/>
        <v>41015</v>
      </c>
      <c r="T60" s="135">
        <f t="shared" si="46"/>
        <v>41014</v>
      </c>
      <c r="U60" s="135">
        <f t="shared" si="56"/>
        <v>41012</v>
      </c>
      <c r="V60" s="135">
        <f t="shared" si="47"/>
        <v>41002</v>
      </c>
      <c r="W60" s="135">
        <f t="shared" si="57"/>
        <v>41011</v>
      </c>
      <c r="X60" s="135">
        <f t="shared" si="30"/>
        <v>41008</v>
      </c>
      <c r="Y60" s="135">
        <f t="shared" si="58"/>
        <v>41006</v>
      </c>
      <c r="Z60" s="135">
        <f t="shared" si="59"/>
        <v>41009</v>
      </c>
      <c r="AA60" s="135">
        <f t="shared" si="31"/>
        <v>41007</v>
      </c>
    </row>
    <row r="61" spans="1:27" s="60" customFormat="1" ht="36.75" hidden="1" customHeight="1">
      <c r="A61" s="132" t="str">
        <f t="shared" si="49"/>
        <v>SARA</v>
      </c>
      <c r="B61" s="133">
        <f t="shared" si="15"/>
        <v>86</v>
      </c>
      <c r="C61" s="135">
        <f t="shared" si="16"/>
        <v>40990</v>
      </c>
      <c r="D61" s="135">
        <f t="shared" si="20"/>
        <v>40993</v>
      </c>
      <c r="E61" s="134" t="s">
        <v>112</v>
      </c>
      <c r="F61" s="135">
        <f>F60+10</f>
        <v>41003</v>
      </c>
      <c r="G61" s="135">
        <f>F61+9</f>
        <v>41012</v>
      </c>
      <c r="H61" s="135">
        <f>F61+11</f>
        <v>41014</v>
      </c>
      <c r="I61" s="135">
        <f t="shared" si="50"/>
        <v>41019</v>
      </c>
      <c r="J61" s="111">
        <f t="shared" si="42"/>
        <v>41023</v>
      </c>
      <c r="K61" s="111">
        <f t="shared" si="34"/>
        <v>41019</v>
      </c>
      <c r="L61" s="135">
        <f t="shared" si="43"/>
        <v>41017</v>
      </c>
      <c r="M61" s="135">
        <f t="shared" si="44"/>
        <v>41018</v>
      </c>
      <c r="N61" s="135">
        <f t="shared" si="52"/>
        <v>41017</v>
      </c>
      <c r="O61" s="135">
        <f t="shared" si="53"/>
        <v>41026</v>
      </c>
      <c r="P61" s="135">
        <f t="shared" si="29"/>
        <v>41027</v>
      </c>
      <c r="Q61" s="135">
        <f t="shared" si="54"/>
        <v>41017</v>
      </c>
      <c r="R61" s="135">
        <f t="shared" si="55"/>
        <v>41018</v>
      </c>
      <c r="S61" s="111">
        <f t="shared" si="45"/>
        <v>41026</v>
      </c>
      <c r="T61" s="135">
        <f t="shared" si="46"/>
        <v>41025</v>
      </c>
      <c r="U61" s="135">
        <f t="shared" si="56"/>
        <v>41023</v>
      </c>
      <c r="V61" s="135">
        <f t="shared" si="47"/>
        <v>41013</v>
      </c>
      <c r="W61" s="135">
        <f t="shared" si="57"/>
        <v>41022</v>
      </c>
      <c r="X61" s="135">
        <f t="shared" si="30"/>
        <v>41019</v>
      </c>
      <c r="Y61" s="135">
        <f t="shared" si="58"/>
        <v>41017</v>
      </c>
      <c r="Z61" s="135">
        <f t="shared" si="59"/>
        <v>41020</v>
      </c>
      <c r="AA61" s="135">
        <f t="shared" si="31"/>
        <v>41018</v>
      </c>
    </row>
    <row r="62" spans="1:27" s="60" customFormat="1" ht="36.75" hidden="1" customHeight="1">
      <c r="A62" s="364" t="str">
        <f t="shared" si="49"/>
        <v>SARA</v>
      </c>
      <c r="B62" s="372">
        <f t="shared" si="15"/>
        <v>87</v>
      </c>
      <c r="C62" s="335">
        <f t="shared" si="16"/>
        <v>40997</v>
      </c>
      <c r="D62" s="335">
        <f t="shared" si="20"/>
        <v>41000</v>
      </c>
      <c r="E62" s="373" t="s">
        <v>113</v>
      </c>
      <c r="F62" s="341">
        <f>F61+3</f>
        <v>41006</v>
      </c>
      <c r="G62" s="341">
        <f>F62+9</f>
        <v>41015</v>
      </c>
      <c r="H62" s="135">
        <f>F62+11</f>
        <v>41017</v>
      </c>
      <c r="I62" s="341">
        <f t="shared" si="50"/>
        <v>41022</v>
      </c>
      <c r="J62" s="487">
        <f t="shared" si="42"/>
        <v>41026</v>
      </c>
      <c r="K62" s="487">
        <f t="shared" si="34"/>
        <v>41022</v>
      </c>
      <c r="L62" s="489">
        <f t="shared" si="43"/>
        <v>41020</v>
      </c>
      <c r="M62" s="489">
        <f t="shared" si="44"/>
        <v>41021</v>
      </c>
      <c r="N62" s="489">
        <f t="shared" si="52"/>
        <v>41020</v>
      </c>
      <c r="O62" s="489">
        <f t="shared" si="53"/>
        <v>41029</v>
      </c>
      <c r="P62" s="489">
        <f t="shared" si="29"/>
        <v>41030</v>
      </c>
      <c r="Q62" s="489">
        <f t="shared" si="54"/>
        <v>41020</v>
      </c>
      <c r="R62" s="489">
        <f t="shared" si="55"/>
        <v>41021</v>
      </c>
      <c r="S62" s="340">
        <f t="shared" si="45"/>
        <v>41029</v>
      </c>
      <c r="T62" s="341">
        <f t="shared" si="46"/>
        <v>41028</v>
      </c>
      <c r="U62" s="489">
        <f t="shared" si="56"/>
        <v>41026</v>
      </c>
      <c r="V62" s="489">
        <f t="shared" si="47"/>
        <v>41016</v>
      </c>
      <c r="W62" s="489">
        <f t="shared" si="57"/>
        <v>41025</v>
      </c>
      <c r="X62" s="489">
        <f t="shared" si="30"/>
        <v>41022</v>
      </c>
      <c r="Y62" s="489">
        <f t="shared" si="58"/>
        <v>41020</v>
      </c>
      <c r="Z62" s="489">
        <f t="shared" si="59"/>
        <v>41023</v>
      </c>
      <c r="AA62" s="341">
        <f t="shared" si="31"/>
        <v>41021</v>
      </c>
    </row>
    <row r="63" spans="1:27" s="60" customFormat="1" ht="10.5" hidden="1" customHeight="1">
      <c r="A63" s="398"/>
      <c r="B63" s="401"/>
      <c r="C63" s="341"/>
      <c r="D63" s="341"/>
      <c r="E63" s="565" t="s">
        <v>383</v>
      </c>
      <c r="F63" s="558">
        <f>F62+7</f>
        <v>41013</v>
      </c>
      <c r="G63" s="558">
        <f>F63+8</f>
        <v>41021</v>
      </c>
      <c r="H63" s="558">
        <f>F63+10</f>
        <v>41023</v>
      </c>
      <c r="I63" s="558">
        <f>H63+5</f>
        <v>41028</v>
      </c>
      <c r="J63" s="558">
        <f>H63+9</f>
        <v>41032</v>
      </c>
      <c r="K63" s="527">
        <f>H63+5</f>
        <v>41028</v>
      </c>
      <c r="L63" s="568">
        <f>G63+5</f>
        <v>41026</v>
      </c>
      <c r="M63" s="558">
        <f>H63+4</f>
        <v>41027</v>
      </c>
      <c r="N63" s="558">
        <f t="shared" si="52"/>
        <v>41026</v>
      </c>
      <c r="O63" s="558">
        <f t="shared" si="53"/>
        <v>41035</v>
      </c>
      <c r="P63" s="568">
        <f>O63+1</f>
        <v>41036</v>
      </c>
      <c r="Q63" s="558">
        <f t="shared" si="54"/>
        <v>41026</v>
      </c>
      <c r="R63" s="558">
        <f>G63+16</f>
        <v>41037</v>
      </c>
      <c r="S63" s="395"/>
      <c r="T63" s="394"/>
      <c r="U63" s="558">
        <f t="shared" si="56"/>
        <v>41032</v>
      </c>
      <c r="V63" s="558">
        <f>G63+1</f>
        <v>41022</v>
      </c>
      <c r="W63" s="558">
        <f t="shared" si="57"/>
        <v>41031</v>
      </c>
      <c r="X63" s="558">
        <f>G63+7</f>
        <v>41028</v>
      </c>
      <c r="Y63" s="558">
        <f t="shared" si="58"/>
        <v>41026</v>
      </c>
      <c r="Z63" s="558">
        <f t="shared" si="59"/>
        <v>41029</v>
      </c>
      <c r="AA63" s="558">
        <f>Y63+1</f>
        <v>41027</v>
      </c>
    </row>
    <row r="64" spans="1:27" s="58" customFormat="1" ht="17.25" hidden="1" customHeight="1">
      <c r="A64" s="399" t="str">
        <f>'NE-AEC8'!A17</f>
        <v>CAPE FRIO</v>
      </c>
      <c r="B64" s="402">
        <f>'NE-AEC8'!B17</f>
        <v>52</v>
      </c>
      <c r="C64" s="53">
        <f>'NE-AEC8'!C17</f>
        <v>41005</v>
      </c>
      <c r="D64" s="53">
        <f>'NE-AEC8'!D17</f>
        <v>41008</v>
      </c>
      <c r="E64" s="566"/>
      <c r="F64" s="564"/>
      <c r="G64" s="564"/>
      <c r="H64" s="564"/>
      <c r="I64" s="564"/>
      <c r="J64" s="564"/>
      <c r="K64" s="533"/>
      <c r="L64" s="569"/>
      <c r="M64" s="564"/>
      <c r="N64" s="564"/>
      <c r="O64" s="564"/>
      <c r="P64" s="569"/>
      <c r="Q64" s="564"/>
      <c r="R64" s="564"/>
      <c r="S64" s="393">
        <f>H63+12</f>
        <v>41035</v>
      </c>
      <c r="T64" s="392">
        <f>H63+11</f>
        <v>41034</v>
      </c>
      <c r="U64" s="564"/>
      <c r="V64" s="564"/>
      <c r="W64" s="564"/>
      <c r="X64" s="564"/>
      <c r="Y64" s="564"/>
      <c r="Z64" s="564"/>
      <c r="AA64" s="564"/>
    </row>
    <row r="65" spans="1:27" s="58" customFormat="1" ht="17.25" hidden="1" customHeight="1">
      <c r="A65" s="399" t="str">
        <f>'NE-AEC2'!A34</f>
        <v>SIMA SAPPHIRE</v>
      </c>
      <c r="B65" s="403">
        <f>'NE-AEC2'!B34</f>
        <v>411</v>
      </c>
      <c r="C65" s="53">
        <f>'NE-AEC2'!C34</f>
        <v>41007</v>
      </c>
      <c r="D65" s="53">
        <f>'NE-AEC8'!D18</f>
        <v>41010</v>
      </c>
      <c r="E65" s="566"/>
      <c r="F65" s="564"/>
      <c r="G65" s="564"/>
      <c r="H65" s="564"/>
      <c r="I65" s="564"/>
      <c r="J65" s="564"/>
      <c r="K65" s="533"/>
      <c r="L65" s="569"/>
      <c r="M65" s="564"/>
      <c r="N65" s="564"/>
      <c r="O65" s="564"/>
      <c r="P65" s="569"/>
      <c r="Q65" s="564"/>
      <c r="R65" s="564"/>
      <c r="S65" s="393"/>
      <c r="T65" s="392"/>
      <c r="U65" s="564"/>
      <c r="V65" s="564"/>
      <c r="W65" s="564"/>
      <c r="X65" s="564"/>
      <c r="Y65" s="564"/>
      <c r="Z65" s="564"/>
      <c r="AA65" s="564"/>
    </row>
    <row r="66" spans="1:27" s="60" customFormat="1" ht="10.5" hidden="1" customHeight="1">
      <c r="A66" s="400"/>
      <c r="B66" s="404"/>
      <c r="C66" s="342"/>
      <c r="D66" s="342"/>
      <c r="E66" s="567"/>
      <c r="F66" s="559"/>
      <c r="G66" s="559"/>
      <c r="H66" s="559"/>
      <c r="I66" s="559"/>
      <c r="J66" s="559"/>
      <c r="K66" s="528"/>
      <c r="L66" s="570"/>
      <c r="M66" s="559"/>
      <c r="N66" s="559"/>
      <c r="O66" s="559"/>
      <c r="P66" s="570"/>
      <c r="Q66" s="559"/>
      <c r="R66" s="559"/>
      <c r="S66" s="397"/>
      <c r="T66" s="396"/>
      <c r="U66" s="559"/>
      <c r="V66" s="559"/>
      <c r="W66" s="559"/>
      <c r="X66" s="559"/>
      <c r="Y66" s="559"/>
      <c r="Z66" s="559"/>
      <c r="AA66" s="559"/>
    </row>
    <row r="67" spans="1:27" s="60" customFormat="1" ht="10.5" hidden="1" customHeight="1">
      <c r="A67" s="398"/>
      <c r="B67" s="401"/>
      <c r="C67" s="341"/>
      <c r="D67" s="341"/>
      <c r="E67" s="565" t="s">
        <v>384</v>
      </c>
      <c r="F67" s="558">
        <f>F63+8</f>
        <v>41021</v>
      </c>
      <c r="G67" s="558">
        <f>F67+9</f>
        <v>41030</v>
      </c>
      <c r="H67" s="558">
        <f>F67+11</f>
        <v>41032</v>
      </c>
      <c r="I67" s="558">
        <f>H67+5</f>
        <v>41037</v>
      </c>
      <c r="J67" s="558">
        <f>H67+9</f>
        <v>41041</v>
      </c>
      <c r="K67" s="527">
        <f>H67+5</f>
        <v>41037</v>
      </c>
      <c r="L67" s="568">
        <f>G67+5</f>
        <v>41035</v>
      </c>
      <c r="M67" s="558">
        <f>H67+4</f>
        <v>41036</v>
      </c>
      <c r="N67" s="558">
        <f>G67+5</f>
        <v>41035</v>
      </c>
      <c r="O67" s="558">
        <f>G67+14</f>
        <v>41044</v>
      </c>
      <c r="P67" s="568">
        <f>O67+1</f>
        <v>41045</v>
      </c>
      <c r="Q67" s="558">
        <f>G67+5</f>
        <v>41035</v>
      </c>
      <c r="R67" s="558">
        <f>G67+16</f>
        <v>41046</v>
      </c>
      <c r="S67" s="395"/>
      <c r="T67" s="394"/>
      <c r="U67" s="558">
        <f>G67+11</f>
        <v>41041</v>
      </c>
      <c r="V67" s="558">
        <f>G67+1</f>
        <v>41031</v>
      </c>
      <c r="W67" s="558">
        <f>G67+10</f>
        <v>41040</v>
      </c>
      <c r="X67" s="558">
        <f>G67+7</f>
        <v>41037</v>
      </c>
      <c r="Y67" s="558">
        <f>G67+5</f>
        <v>41035</v>
      </c>
      <c r="Z67" s="558">
        <f>G67+8</f>
        <v>41038</v>
      </c>
      <c r="AA67" s="558">
        <f>Y67+1</f>
        <v>41036</v>
      </c>
    </row>
    <row r="68" spans="1:27" s="58" customFormat="1" ht="17.25" hidden="1" customHeight="1">
      <c r="A68" s="399" t="str">
        <f>'NE-AEC8'!A21</f>
        <v>PAC ANTLIA</v>
      </c>
      <c r="B68" s="405">
        <f>'NE-AEC8'!B21</f>
        <v>60</v>
      </c>
      <c r="C68" s="53">
        <f>'NE-AEC8'!C21</f>
        <v>41012</v>
      </c>
      <c r="D68" s="53">
        <f>'NE-AEC8'!D21</f>
        <v>41015</v>
      </c>
      <c r="E68" s="566"/>
      <c r="F68" s="564"/>
      <c r="G68" s="564"/>
      <c r="H68" s="564"/>
      <c r="I68" s="564"/>
      <c r="J68" s="564"/>
      <c r="K68" s="533"/>
      <c r="L68" s="569"/>
      <c r="M68" s="564"/>
      <c r="N68" s="564"/>
      <c r="O68" s="564"/>
      <c r="P68" s="569"/>
      <c r="Q68" s="564"/>
      <c r="R68" s="564"/>
      <c r="S68" s="393">
        <f>H67+12</f>
        <v>41044</v>
      </c>
      <c r="T68" s="392">
        <f>H67+11</f>
        <v>41043</v>
      </c>
      <c r="U68" s="564"/>
      <c r="V68" s="564"/>
      <c r="W68" s="564"/>
      <c r="X68" s="564"/>
      <c r="Y68" s="564"/>
      <c r="Z68" s="564"/>
      <c r="AA68" s="564"/>
    </row>
    <row r="69" spans="1:27" s="58" customFormat="1" ht="17.25" hidden="1" customHeight="1">
      <c r="A69" s="399" t="str">
        <f>'NE-AEC2'!A38</f>
        <v>SIMA SAPPHIRE</v>
      </c>
      <c r="B69" s="403">
        <f>'NE-AEC2'!B38</f>
        <v>412</v>
      </c>
      <c r="C69" s="53">
        <f>'NE-AEC2'!C38</f>
        <v>41014</v>
      </c>
      <c r="D69" s="53">
        <f>'NE-AEC8'!D22</f>
        <v>41017</v>
      </c>
      <c r="E69" s="566"/>
      <c r="F69" s="564"/>
      <c r="G69" s="564"/>
      <c r="H69" s="564"/>
      <c r="I69" s="564"/>
      <c r="J69" s="564"/>
      <c r="K69" s="533"/>
      <c r="L69" s="569"/>
      <c r="M69" s="564"/>
      <c r="N69" s="564"/>
      <c r="O69" s="564"/>
      <c r="P69" s="569"/>
      <c r="Q69" s="564"/>
      <c r="R69" s="564"/>
      <c r="S69" s="393"/>
      <c r="T69" s="392"/>
      <c r="U69" s="564"/>
      <c r="V69" s="564"/>
      <c r="W69" s="564"/>
      <c r="X69" s="564"/>
      <c r="Y69" s="564"/>
      <c r="Z69" s="564"/>
      <c r="AA69" s="564"/>
    </row>
    <row r="70" spans="1:27" s="60" customFormat="1" ht="10.5" hidden="1" customHeight="1">
      <c r="A70" s="400"/>
      <c r="B70" s="404"/>
      <c r="C70" s="342"/>
      <c r="D70" s="342"/>
      <c r="E70" s="567"/>
      <c r="F70" s="559"/>
      <c r="G70" s="559"/>
      <c r="H70" s="559"/>
      <c r="I70" s="559"/>
      <c r="J70" s="559"/>
      <c r="K70" s="528"/>
      <c r="L70" s="570"/>
      <c r="M70" s="559"/>
      <c r="N70" s="559"/>
      <c r="O70" s="559"/>
      <c r="P70" s="570"/>
      <c r="Q70" s="559"/>
      <c r="R70" s="559"/>
      <c r="S70" s="397"/>
      <c r="T70" s="396"/>
      <c r="U70" s="559"/>
      <c r="V70" s="559"/>
      <c r="W70" s="559"/>
      <c r="X70" s="559"/>
      <c r="Y70" s="559"/>
      <c r="Z70" s="559"/>
      <c r="AA70" s="559"/>
    </row>
    <row r="71" spans="1:27" s="60" customFormat="1" ht="10.5" hidden="1" customHeight="1">
      <c r="A71" s="398"/>
      <c r="B71" s="401"/>
      <c r="C71" s="341"/>
      <c r="D71" s="341"/>
      <c r="E71" s="565" t="s">
        <v>434</v>
      </c>
      <c r="F71" s="558">
        <f>F67+6</f>
        <v>41027</v>
      </c>
      <c r="G71" s="558">
        <f>F71+8</f>
        <v>41035</v>
      </c>
      <c r="H71" s="558">
        <f>F71+10</f>
        <v>41037</v>
      </c>
      <c r="I71" s="558">
        <f>H71+5</f>
        <v>41042</v>
      </c>
      <c r="J71" s="558">
        <f>H71+9</f>
        <v>41046</v>
      </c>
      <c r="K71" s="527">
        <f>H71+5</f>
        <v>41042</v>
      </c>
      <c r="L71" s="568">
        <f>G71+5</f>
        <v>41040</v>
      </c>
      <c r="M71" s="558">
        <f>H71+4</f>
        <v>41041</v>
      </c>
      <c r="N71" s="558">
        <f>G71+5</f>
        <v>41040</v>
      </c>
      <c r="O71" s="558">
        <f>G71+14</f>
        <v>41049</v>
      </c>
      <c r="P71" s="568">
        <f>O71+1</f>
        <v>41050</v>
      </c>
      <c r="Q71" s="558">
        <f>G71+5</f>
        <v>41040</v>
      </c>
      <c r="R71" s="558">
        <f>G71+10</f>
        <v>41045</v>
      </c>
      <c r="S71" s="395"/>
      <c r="T71" s="394"/>
      <c r="U71" s="558">
        <f>G71+11</f>
        <v>41046</v>
      </c>
      <c r="V71" s="558">
        <f>G71+1</f>
        <v>41036</v>
      </c>
      <c r="W71" s="558">
        <f>G71+10</f>
        <v>41045</v>
      </c>
      <c r="X71" s="558">
        <f>G71+7</f>
        <v>41042</v>
      </c>
      <c r="Y71" s="558">
        <f>G71+5</f>
        <v>41040</v>
      </c>
      <c r="Z71" s="558">
        <f>G71+8</f>
        <v>41043</v>
      </c>
      <c r="AA71" s="558">
        <f>Y71+1</f>
        <v>41041</v>
      </c>
    </row>
    <row r="72" spans="1:27" s="58" customFormat="1" ht="17.25" hidden="1" customHeight="1">
      <c r="A72" s="399" t="str">
        <f>'NE-AEC8'!A25</f>
        <v>CAPE FRIO</v>
      </c>
      <c r="B72" s="402">
        <f>'NE-AEC8'!B25</f>
        <v>53</v>
      </c>
      <c r="C72" s="53">
        <f>'NE-AEC8'!C25</f>
        <v>41019</v>
      </c>
      <c r="D72" s="53">
        <f>'NE-AEC8'!D25</f>
        <v>41022</v>
      </c>
      <c r="E72" s="566"/>
      <c r="F72" s="564"/>
      <c r="G72" s="564"/>
      <c r="H72" s="564"/>
      <c r="I72" s="564"/>
      <c r="J72" s="564"/>
      <c r="K72" s="533"/>
      <c r="L72" s="569"/>
      <c r="M72" s="564"/>
      <c r="N72" s="564"/>
      <c r="O72" s="564"/>
      <c r="P72" s="569"/>
      <c r="Q72" s="564"/>
      <c r="R72" s="564"/>
      <c r="S72" s="393">
        <f>H71+12</f>
        <v>41049</v>
      </c>
      <c r="T72" s="392">
        <f>H71+11</f>
        <v>41048</v>
      </c>
      <c r="U72" s="564"/>
      <c r="V72" s="564"/>
      <c r="W72" s="564"/>
      <c r="X72" s="564"/>
      <c r="Y72" s="564"/>
      <c r="Z72" s="564"/>
      <c r="AA72" s="564"/>
    </row>
    <row r="73" spans="1:27" s="58" customFormat="1" ht="17.25" hidden="1" customHeight="1">
      <c r="A73" s="399" t="str">
        <f>'NE-AEC2'!A42</f>
        <v>SIMA SAPPHIRE</v>
      </c>
      <c r="B73" s="403">
        <f>'NE-AEC2'!B42</f>
        <v>413</v>
      </c>
      <c r="C73" s="53">
        <f>'NE-AEC2'!C42</f>
        <v>41021</v>
      </c>
      <c r="D73" s="53">
        <f>'NE-AEC8'!D26</f>
        <v>41024</v>
      </c>
      <c r="E73" s="566"/>
      <c r="F73" s="564"/>
      <c r="G73" s="564"/>
      <c r="H73" s="564"/>
      <c r="I73" s="564"/>
      <c r="J73" s="564"/>
      <c r="K73" s="533"/>
      <c r="L73" s="569"/>
      <c r="M73" s="564"/>
      <c r="N73" s="564"/>
      <c r="O73" s="564"/>
      <c r="P73" s="569"/>
      <c r="Q73" s="564"/>
      <c r="R73" s="564"/>
      <c r="S73" s="393"/>
      <c r="T73" s="392"/>
      <c r="U73" s="564"/>
      <c r="V73" s="564"/>
      <c r="W73" s="564"/>
      <c r="X73" s="564"/>
      <c r="Y73" s="564"/>
      <c r="Z73" s="564"/>
      <c r="AA73" s="564"/>
    </row>
    <row r="74" spans="1:27" s="60" customFormat="1" ht="10.5" hidden="1" customHeight="1">
      <c r="A74" s="400"/>
      <c r="B74" s="404"/>
      <c r="C74" s="342"/>
      <c r="D74" s="342"/>
      <c r="E74" s="567"/>
      <c r="F74" s="559"/>
      <c r="G74" s="559"/>
      <c r="H74" s="559"/>
      <c r="I74" s="559"/>
      <c r="J74" s="559"/>
      <c r="K74" s="528"/>
      <c r="L74" s="570"/>
      <c r="M74" s="559"/>
      <c r="N74" s="559"/>
      <c r="O74" s="559"/>
      <c r="P74" s="570"/>
      <c r="Q74" s="559"/>
      <c r="R74" s="559"/>
      <c r="S74" s="397"/>
      <c r="T74" s="396"/>
      <c r="U74" s="559"/>
      <c r="V74" s="559"/>
      <c r="W74" s="559"/>
      <c r="X74" s="559"/>
      <c r="Y74" s="559"/>
      <c r="Z74" s="559"/>
      <c r="AA74" s="559"/>
    </row>
    <row r="75" spans="1:27" s="60" customFormat="1" ht="10.5" hidden="1" customHeight="1">
      <c r="A75" s="398"/>
      <c r="B75" s="401"/>
      <c r="C75" s="341"/>
      <c r="D75" s="341"/>
      <c r="E75" s="565" t="s">
        <v>385</v>
      </c>
      <c r="F75" s="558">
        <f t="shared" ref="F75" si="60">F71+7</f>
        <v>41034</v>
      </c>
      <c r="G75" s="558">
        <f>F75+8</f>
        <v>41042</v>
      </c>
      <c r="H75" s="558">
        <f>F75+10</f>
        <v>41044</v>
      </c>
      <c r="I75" s="558">
        <f>H75+5</f>
        <v>41049</v>
      </c>
      <c r="J75" s="558">
        <f>H75+9</f>
        <v>41053</v>
      </c>
      <c r="K75" s="527">
        <f>H75+5</f>
        <v>41049</v>
      </c>
      <c r="L75" s="568">
        <f>G75+5</f>
        <v>41047</v>
      </c>
      <c r="M75" s="558">
        <f>H75+5</f>
        <v>41049</v>
      </c>
      <c r="N75" s="558">
        <f>G75+5</f>
        <v>41047</v>
      </c>
      <c r="O75" s="558">
        <f>G75+14</f>
        <v>41056</v>
      </c>
      <c r="P75" s="568">
        <f>O75+1</f>
        <v>41057</v>
      </c>
      <c r="Q75" s="558">
        <f>G75+5</f>
        <v>41047</v>
      </c>
      <c r="R75" s="558">
        <f t="shared" ref="R75" si="61">G75+16</f>
        <v>41058</v>
      </c>
      <c r="S75" s="395"/>
      <c r="T75" s="394"/>
      <c r="U75" s="558">
        <f>G75+11</f>
        <v>41053</v>
      </c>
      <c r="V75" s="558">
        <f>G75+1</f>
        <v>41043</v>
      </c>
      <c r="W75" s="558">
        <f>G75+10</f>
        <v>41052</v>
      </c>
      <c r="X75" s="558">
        <f>G75+7</f>
        <v>41049</v>
      </c>
      <c r="Y75" s="558">
        <f>G75+10</f>
        <v>41052</v>
      </c>
      <c r="Z75" s="558">
        <f>G75+8</f>
        <v>41050</v>
      </c>
      <c r="AA75" s="558">
        <f>Y75+1</f>
        <v>41053</v>
      </c>
    </row>
    <row r="76" spans="1:27" s="58" customFormat="1" ht="17.25" hidden="1" customHeight="1">
      <c r="A76" s="399" t="str">
        <f>'NE-AEC8'!A29</f>
        <v>PAC ANTLIA</v>
      </c>
      <c r="B76" s="405">
        <f>'NE-AEC8'!B29</f>
        <v>61</v>
      </c>
      <c r="C76" s="53">
        <f>'NE-AEC8'!C29</f>
        <v>41026</v>
      </c>
      <c r="D76" s="53">
        <f>'NE-AEC8'!D29</f>
        <v>41029</v>
      </c>
      <c r="E76" s="566"/>
      <c r="F76" s="564"/>
      <c r="G76" s="564"/>
      <c r="H76" s="564"/>
      <c r="I76" s="564"/>
      <c r="J76" s="564"/>
      <c r="K76" s="533"/>
      <c r="L76" s="569"/>
      <c r="M76" s="564"/>
      <c r="N76" s="564"/>
      <c r="O76" s="564"/>
      <c r="P76" s="569"/>
      <c r="Q76" s="564"/>
      <c r="R76" s="564"/>
      <c r="S76" s="393">
        <f>H75+12</f>
        <v>41056</v>
      </c>
      <c r="T76" s="392">
        <f>H75+11</f>
        <v>41055</v>
      </c>
      <c r="U76" s="564"/>
      <c r="V76" s="564"/>
      <c r="W76" s="564"/>
      <c r="X76" s="564"/>
      <c r="Y76" s="564"/>
      <c r="Z76" s="564"/>
      <c r="AA76" s="564"/>
    </row>
    <row r="77" spans="1:27" s="58" customFormat="1" ht="17.25" hidden="1" customHeight="1">
      <c r="A77" s="399" t="str">
        <f>'NE-AEC2'!A46</f>
        <v>SIMA SAPPHIRE</v>
      </c>
      <c r="B77" s="403">
        <f>'NE-AEC2'!B46</f>
        <v>414</v>
      </c>
      <c r="C77" s="53">
        <f>'NE-AEC2'!C46</f>
        <v>41028</v>
      </c>
      <c r="D77" s="53">
        <f>'NE-AEC8'!D30</f>
        <v>41031</v>
      </c>
      <c r="E77" s="566"/>
      <c r="F77" s="564"/>
      <c r="G77" s="564"/>
      <c r="H77" s="564"/>
      <c r="I77" s="564"/>
      <c r="J77" s="564"/>
      <c r="K77" s="533"/>
      <c r="L77" s="569"/>
      <c r="M77" s="564"/>
      <c r="N77" s="564"/>
      <c r="O77" s="564"/>
      <c r="P77" s="569"/>
      <c r="Q77" s="564"/>
      <c r="R77" s="564"/>
      <c r="S77" s="393"/>
      <c r="T77" s="392"/>
      <c r="U77" s="564"/>
      <c r="V77" s="564"/>
      <c r="W77" s="564"/>
      <c r="X77" s="564"/>
      <c r="Y77" s="564"/>
      <c r="Z77" s="564"/>
      <c r="AA77" s="564"/>
    </row>
    <row r="78" spans="1:27" s="60" customFormat="1" ht="10.5" hidden="1" customHeight="1">
      <c r="A78" s="400"/>
      <c r="B78" s="404"/>
      <c r="C78" s="342"/>
      <c r="D78" s="342"/>
      <c r="E78" s="567"/>
      <c r="F78" s="559"/>
      <c r="G78" s="559"/>
      <c r="H78" s="559"/>
      <c r="I78" s="559"/>
      <c r="J78" s="559"/>
      <c r="K78" s="528"/>
      <c r="L78" s="570"/>
      <c r="M78" s="559"/>
      <c r="N78" s="559"/>
      <c r="O78" s="559"/>
      <c r="P78" s="570"/>
      <c r="Q78" s="559"/>
      <c r="R78" s="559"/>
      <c r="S78" s="397"/>
      <c r="T78" s="396"/>
      <c r="U78" s="559"/>
      <c r="V78" s="559"/>
      <c r="W78" s="559"/>
      <c r="X78" s="559"/>
      <c r="Y78" s="559"/>
      <c r="Z78" s="559"/>
      <c r="AA78" s="559"/>
    </row>
    <row r="79" spans="1:27" s="60" customFormat="1" ht="10.5" customHeight="1">
      <c r="A79" s="398"/>
      <c r="B79" s="401"/>
      <c r="C79" s="341"/>
      <c r="D79" s="341"/>
      <c r="E79" s="565" t="s">
        <v>496</v>
      </c>
      <c r="F79" s="558">
        <f>F75+8</f>
        <v>41042</v>
      </c>
      <c r="G79" s="558">
        <f>F79+8</f>
        <v>41050</v>
      </c>
      <c r="H79" s="558">
        <f>F79+10</f>
        <v>41052</v>
      </c>
      <c r="I79" s="558">
        <f>H79+5</f>
        <v>41057</v>
      </c>
      <c r="J79" s="558">
        <f>G79+3</f>
        <v>41053</v>
      </c>
      <c r="K79" s="527">
        <f>H79+15</f>
        <v>41067</v>
      </c>
      <c r="L79" s="568">
        <f>G79+5</f>
        <v>41055</v>
      </c>
      <c r="M79" s="558">
        <f>H79+4</f>
        <v>41056</v>
      </c>
      <c r="N79" s="558">
        <f>G79+7</f>
        <v>41057</v>
      </c>
      <c r="O79" s="558">
        <f>G79+10</f>
        <v>41060</v>
      </c>
      <c r="P79" s="568">
        <f>O79+1</f>
        <v>41061</v>
      </c>
      <c r="Q79" s="558">
        <f>G79+13</f>
        <v>41063</v>
      </c>
      <c r="R79" s="558">
        <f t="shared" ref="R79" si="62">G79+16</f>
        <v>41066</v>
      </c>
      <c r="S79" s="395"/>
      <c r="T79" s="394"/>
      <c r="U79" s="558">
        <f>G79+9</f>
        <v>41059</v>
      </c>
      <c r="V79" s="558">
        <f>G79+4</f>
        <v>41054</v>
      </c>
      <c r="W79" s="558">
        <f>G79+11</f>
        <v>41061</v>
      </c>
      <c r="X79" s="558">
        <f>G79+8</f>
        <v>41058</v>
      </c>
      <c r="Y79" s="558">
        <f>G79+9</f>
        <v>41059</v>
      </c>
      <c r="Z79" s="558">
        <f>G79+12</f>
        <v>41062</v>
      </c>
      <c r="AA79" s="558">
        <f>Y79+1</f>
        <v>41060</v>
      </c>
    </row>
    <row r="80" spans="1:27" s="58" customFormat="1" ht="17.25" customHeight="1">
      <c r="A80" s="399" t="str">
        <f>'NE-AEC8'!A33</f>
        <v>CAPE FRIO</v>
      </c>
      <c r="B80" s="402">
        <f>'NE-AEC8'!B33</f>
        <v>54</v>
      </c>
      <c r="C80" s="53">
        <f>'NE-AEC8'!C33</f>
        <v>41033</v>
      </c>
      <c r="D80" s="53">
        <f>'NE-AEC8'!D33</f>
        <v>41036</v>
      </c>
      <c r="E80" s="566"/>
      <c r="F80" s="564"/>
      <c r="G80" s="564"/>
      <c r="H80" s="564"/>
      <c r="I80" s="564"/>
      <c r="J80" s="564"/>
      <c r="K80" s="533"/>
      <c r="L80" s="569"/>
      <c r="M80" s="564"/>
      <c r="N80" s="564"/>
      <c r="O80" s="564"/>
      <c r="P80" s="569"/>
      <c r="Q80" s="564"/>
      <c r="R80" s="564"/>
      <c r="S80" s="393">
        <f>H79+12</f>
        <v>41064</v>
      </c>
      <c r="T80" s="392">
        <f>H79+11</f>
        <v>41063</v>
      </c>
      <c r="U80" s="564"/>
      <c r="V80" s="564"/>
      <c r="W80" s="564"/>
      <c r="X80" s="564"/>
      <c r="Y80" s="564"/>
      <c r="Z80" s="564"/>
      <c r="AA80" s="564"/>
    </row>
    <row r="81" spans="1:27" s="58" customFormat="1" ht="17.25" customHeight="1">
      <c r="A81" s="399" t="str">
        <f>'NE-AEC2'!A50</f>
        <v>SIMA SAPPHIRE</v>
      </c>
      <c r="B81" s="403">
        <f>'NE-AEC2'!B50</f>
        <v>415</v>
      </c>
      <c r="C81" s="53">
        <f>'NE-AEC2'!C50</f>
        <v>41035</v>
      </c>
      <c r="D81" s="53">
        <f>'NE-AEC8'!D34</f>
        <v>41038</v>
      </c>
      <c r="E81" s="566"/>
      <c r="F81" s="564"/>
      <c r="G81" s="564"/>
      <c r="H81" s="564"/>
      <c r="I81" s="564"/>
      <c r="J81" s="564"/>
      <c r="K81" s="533"/>
      <c r="L81" s="569"/>
      <c r="M81" s="564"/>
      <c r="N81" s="564"/>
      <c r="O81" s="564"/>
      <c r="P81" s="569"/>
      <c r="Q81" s="564"/>
      <c r="R81" s="564"/>
      <c r="S81" s="393"/>
      <c r="T81" s="392"/>
      <c r="U81" s="564"/>
      <c r="V81" s="564"/>
      <c r="W81" s="564"/>
      <c r="X81" s="564"/>
      <c r="Y81" s="564"/>
      <c r="Z81" s="564"/>
      <c r="AA81" s="564"/>
    </row>
    <row r="82" spans="1:27" s="60" customFormat="1" ht="10.5" customHeight="1">
      <c r="A82" s="400"/>
      <c r="B82" s="404"/>
      <c r="C82" s="342"/>
      <c r="D82" s="342"/>
      <c r="E82" s="567"/>
      <c r="F82" s="559"/>
      <c r="G82" s="559"/>
      <c r="H82" s="559"/>
      <c r="I82" s="559"/>
      <c r="J82" s="559"/>
      <c r="K82" s="528"/>
      <c r="L82" s="570"/>
      <c r="M82" s="559"/>
      <c r="N82" s="559"/>
      <c r="O82" s="559"/>
      <c r="P82" s="570"/>
      <c r="Q82" s="559"/>
      <c r="R82" s="559"/>
      <c r="S82" s="397"/>
      <c r="T82" s="396"/>
      <c r="U82" s="559"/>
      <c r="V82" s="559"/>
      <c r="W82" s="559"/>
      <c r="X82" s="559"/>
      <c r="Y82" s="559"/>
      <c r="Z82" s="559"/>
      <c r="AA82" s="559"/>
    </row>
    <row r="83" spans="1:27" s="60" customFormat="1" ht="10.5" customHeight="1">
      <c r="A83" s="398"/>
      <c r="B83" s="401"/>
      <c r="C83" s="341"/>
      <c r="D83" s="341"/>
      <c r="E83" s="565" t="s">
        <v>497</v>
      </c>
      <c r="F83" s="558">
        <f>F79+6</f>
        <v>41048</v>
      </c>
      <c r="G83" s="558">
        <f>F83+8</f>
        <v>41056</v>
      </c>
      <c r="H83" s="558">
        <f>F83+10</f>
        <v>41058</v>
      </c>
      <c r="I83" s="558">
        <f>H83+5</f>
        <v>41063</v>
      </c>
      <c r="J83" s="558">
        <f>G83+9</f>
        <v>41065</v>
      </c>
      <c r="K83" s="527">
        <f>H83+10</f>
        <v>41068</v>
      </c>
      <c r="L83" s="568">
        <f>G83+5</f>
        <v>41061</v>
      </c>
      <c r="M83" s="558">
        <f>H83+4</f>
        <v>41062</v>
      </c>
      <c r="N83" s="558">
        <f>G83+6</f>
        <v>41062</v>
      </c>
      <c r="O83" s="558">
        <f>G83+4</f>
        <v>41060</v>
      </c>
      <c r="P83" s="568">
        <f>O83+1</f>
        <v>41061</v>
      </c>
      <c r="Q83" s="558">
        <f>G83+15</f>
        <v>41071</v>
      </c>
      <c r="R83" s="558">
        <f>G83+8</f>
        <v>41064</v>
      </c>
      <c r="S83" s="395"/>
      <c r="T83" s="394"/>
      <c r="U83" s="558">
        <f>G83+8</f>
        <v>41064</v>
      </c>
      <c r="V83" s="558">
        <f>G83+5</f>
        <v>41061</v>
      </c>
      <c r="W83" s="558">
        <f>G83+5</f>
        <v>41061</v>
      </c>
      <c r="X83" s="558">
        <f>G83+9</f>
        <v>41065</v>
      </c>
      <c r="Y83" s="558">
        <f>G83+9</f>
        <v>41065</v>
      </c>
      <c r="Z83" s="558">
        <f>G83+10</f>
        <v>41066</v>
      </c>
      <c r="AA83" s="558">
        <f>Y83+1</f>
        <v>41066</v>
      </c>
    </row>
    <row r="84" spans="1:27" s="58" customFormat="1" ht="17.25" customHeight="1">
      <c r="A84" s="399" t="str">
        <f>'NE-AEC8'!A37</f>
        <v>PAC ANTLIA</v>
      </c>
      <c r="B84" s="405">
        <f>'NE-AEC8'!B37</f>
        <v>62</v>
      </c>
      <c r="C84" s="53">
        <f>'NE-AEC8'!C37</f>
        <v>41040</v>
      </c>
      <c r="D84" s="53">
        <f>'NE-AEC8'!D37</f>
        <v>41043</v>
      </c>
      <c r="E84" s="566"/>
      <c r="F84" s="564"/>
      <c r="G84" s="564"/>
      <c r="H84" s="564"/>
      <c r="I84" s="564"/>
      <c r="J84" s="564"/>
      <c r="K84" s="533"/>
      <c r="L84" s="569"/>
      <c r="M84" s="564"/>
      <c r="N84" s="564"/>
      <c r="O84" s="564"/>
      <c r="P84" s="569"/>
      <c r="Q84" s="564"/>
      <c r="R84" s="564"/>
      <c r="S84" s="393">
        <f>H83+12</f>
        <v>41070</v>
      </c>
      <c r="T84" s="392">
        <f>H83+11</f>
        <v>41069</v>
      </c>
      <c r="U84" s="564"/>
      <c r="V84" s="564"/>
      <c r="W84" s="564"/>
      <c r="X84" s="564"/>
      <c r="Y84" s="564"/>
      <c r="Z84" s="564"/>
      <c r="AA84" s="564"/>
    </row>
    <row r="85" spans="1:27" s="58" customFormat="1" ht="17.25" customHeight="1">
      <c r="A85" s="399" t="str">
        <f>'NE-AEC2'!A54</f>
        <v>SIMA SAPPHIRE</v>
      </c>
      <c r="B85" s="403">
        <f>'NE-AEC2'!B54</f>
        <v>416</v>
      </c>
      <c r="C85" s="53">
        <f>'NE-AEC2'!C54</f>
        <v>41042</v>
      </c>
      <c r="D85" s="53">
        <f>'NE-AEC8'!D38</f>
        <v>41045</v>
      </c>
      <c r="E85" s="566"/>
      <c r="F85" s="564"/>
      <c r="G85" s="564"/>
      <c r="H85" s="564"/>
      <c r="I85" s="564"/>
      <c r="J85" s="564"/>
      <c r="K85" s="533"/>
      <c r="L85" s="569"/>
      <c r="M85" s="564"/>
      <c r="N85" s="564"/>
      <c r="O85" s="564"/>
      <c r="P85" s="569"/>
      <c r="Q85" s="564"/>
      <c r="R85" s="564"/>
      <c r="S85" s="393"/>
      <c r="T85" s="392"/>
      <c r="U85" s="564"/>
      <c r="V85" s="564"/>
      <c r="W85" s="564"/>
      <c r="X85" s="564"/>
      <c r="Y85" s="564"/>
      <c r="Z85" s="564"/>
      <c r="AA85" s="564"/>
    </row>
    <row r="86" spans="1:27" s="60" customFormat="1" ht="10.5" customHeight="1">
      <c r="A86" s="400"/>
      <c r="B86" s="404"/>
      <c r="C86" s="342"/>
      <c r="D86" s="342"/>
      <c r="E86" s="567"/>
      <c r="F86" s="559"/>
      <c r="G86" s="559"/>
      <c r="H86" s="559"/>
      <c r="I86" s="559"/>
      <c r="J86" s="559"/>
      <c r="K86" s="528"/>
      <c r="L86" s="570"/>
      <c r="M86" s="559"/>
      <c r="N86" s="559"/>
      <c r="O86" s="559"/>
      <c r="P86" s="570"/>
      <c r="Q86" s="559"/>
      <c r="R86" s="559"/>
      <c r="S86" s="397"/>
      <c r="T86" s="396"/>
      <c r="U86" s="559"/>
      <c r="V86" s="559"/>
      <c r="W86" s="559"/>
      <c r="X86" s="559"/>
      <c r="Y86" s="559"/>
      <c r="Z86" s="559"/>
      <c r="AA86" s="559"/>
    </row>
    <row r="87" spans="1:27" s="60" customFormat="1" ht="10.5" customHeight="1">
      <c r="A87" s="398"/>
      <c r="B87" s="401"/>
      <c r="C87" s="443"/>
      <c r="D87" s="443"/>
      <c r="E87" s="565" t="s">
        <v>435</v>
      </c>
      <c r="F87" s="558">
        <f t="shared" ref="F87" si="63">F83+7</f>
        <v>41055</v>
      </c>
      <c r="G87" s="558">
        <f>F87+8</f>
        <v>41063</v>
      </c>
      <c r="H87" s="558">
        <f>F87+10</f>
        <v>41065</v>
      </c>
      <c r="I87" s="558">
        <f>H87+5</f>
        <v>41070</v>
      </c>
      <c r="J87" s="558">
        <f>G87+7</f>
        <v>41070</v>
      </c>
      <c r="K87" s="527">
        <f>H87+12</f>
        <v>41077</v>
      </c>
      <c r="L87" s="568">
        <f>G87+5</f>
        <v>41068</v>
      </c>
      <c r="M87" s="558">
        <f>H87+4</f>
        <v>41069</v>
      </c>
      <c r="N87" s="558">
        <f>G87+6</f>
        <v>41069</v>
      </c>
      <c r="O87" s="558">
        <f>G87+10</f>
        <v>41073</v>
      </c>
      <c r="P87" s="568">
        <f>O87+1</f>
        <v>41074</v>
      </c>
      <c r="Q87" s="558">
        <f>G87+5</f>
        <v>41068</v>
      </c>
      <c r="R87" s="558">
        <f>G87+8</f>
        <v>41071</v>
      </c>
      <c r="S87" s="395"/>
      <c r="T87" s="394"/>
      <c r="U87" s="558">
        <f>G87+5</f>
        <v>41068</v>
      </c>
      <c r="V87" s="558">
        <f>G87+3</f>
        <v>41066</v>
      </c>
      <c r="W87" s="558">
        <f>G87+5</f>
        <v>41068</v>
      </c>
      <c r="X87" s="558">
        <f>G87+9</f>
        <v>41072</v>
      </c>
      <c r="Y87" s="558">
        <f t="shared" ref="Y87" si="64">G87+9</f>
        <v>41072</v>
      </c>
      <c r="Z87" s="558">
        <f>G87+10</f>
        <v>41073</v>
      </c>
      <c r="AA87" s="558">
        <f>Y87+1</f>
        <v>41073</v>
      </c>
    </row>
    <row r="88" spans="1:27" s="58" customFormat="1" ht="17.25" customHeight="1">
      <c r="A88" s="399" t="str">
        <f>'NE-AEC8'!A41</f>
        <v>CAPE FRIO</v>
      </c>
      <c r="B88" s="402">
        <f>'NE-AEC8'!B41</f>
        <v>55</v>
      </c>
      <c r="C88" s="53">
        <f>'NE-AEC8'!C41</f>
        <v>41047</v>
      </c>
      <c r="D88" s="53">
        <f>'NE-AEC8'!D41</f>
        <v>41050</v>
      </c>
      <c r="E88" s="566"/>
      <c r="F88" s="564"/>
      <c r="G88" s="564"/>
      <c r="H88" s="564"/>
      <c r="I88" s="564"/>
      <c r="J88" s="564"/>
      <c r="K88" s="533"/>
      <c r="L88" s="569"/>
      <c r="M88" s="564"/>
      <c r="N88" s="564"/>
      <c r="O88" s="564"/>
      <c r="P88" s="569"/>
      <c r="Q88" s="564"/>
      <c r="R88" s="564"/>
      <c r="S88" s="393">
        <f>H87+12</f>
        <v>41077</v>
      </c>
      <c r="T88" s="392">
        <f>H87+11</f>
        <v>41076</v>
      </c>
      <c r="U88" s="564"/>
      <c r="V88" s="564"/>
      <c r="W88" s="564"/>
      <c r="X88" s="564"/>
      <c r="Y88" s="564"/>
      <c r="Z88" s="564"/>
      <c r="AA88" s="564"/>
    </row>
    <row r="89" spans="1:27" s="58" customFormat="1" ht="17.25" customHeight="1">
      <c r="A89" s="399" t="str">
        <f>'NE-AEC2'!A58</f>
        <v>SIMA SAPPHIRE</v>
      </c>
      <c r="B89" s="403">
        <f>'NE-AEC2'!B58</f>
        <v>417</v>
      </c>
      <c r="C89" s="53">
        <f>'NE-AEC2'!C58</f>
        <v>41049</v>
      </c>
      <c r="D89" s="53">
        <f>'NE-AEC8'!D42</f>
        <v>41052</v>
      </c>
      <c r="E89" s="566"/>
      <c r="F89" s="564"/>
      <c r="G89" s="564"/>
      <c r="H89" s="564"/>
      <c r="I89" s="564"/>
      <c r="J89" s="564"/>
      <c r="K89" s="533"/>
      <c r="L89" s="569"/>
      <c r="M89" s="564"/>
      <c r="N89" s="564"/>
      <c r="O89" s="564"/>
      <c r="P89" s="569"/>
      <c r="Q89" s="564"/>
      <c r="R89" s="564"/>
      <c r="S89" s="393"/>
      <c r="T89" s="392"/>
      <c r="U89" s="564"/>
      <c r="V89" s="564"/>
      <c r="W89" s="564"/>
      <c r="X89" s="564"/>
      <c r="Y89" s="564"/>
      <c r="Z89" s="564"/>
      <c r="AA89" s="564"/>
    </row>
    <row r="90" spans="1:27" s="60" customFormat="1" ht="10.5" customHeight="1">
      <c r="A90" s="400"/>
      <c r="B90" s="404"/>
      <c r="C90" s="444"/>
      <c r="D90" s="444"/>
      <c r="E90" s="567"/>
      <c r="F90" s="559"/>
      <c r="G90" s="559"/>
      <c r="H90" s="559"/>
      <c r="I90" s="559"/>
      <c r="J90" s="559"/>
      <c r="K90" s="528"/>
      <c r="L90" s="570"/>
      <c r="M90" s="559"/>
      <c r="N90" s="559"/>
      <c r="O90" s="559"/>
      <c r="P90" s="570"/>
      <c r="Q90" s="559"/>
      <c r="R90" s="559"/>
      <c r="S90" s="397"/>
      <c r="T90" s="396"/>
      <c r="U90" s="559"/>
      <c r="V90" s="559"/>
      <c r="W90" s="559"/>
      <c r="X90" s="559"/>
      <c r="Y90" s="559"/>
      <c r="Z90" s="559"/>
      <c r="AA90" s="559"/>
    </row>
    <row r="91" spans="1:27" s="60" customFormat="1" ht="10.5" customHeight="1">
      <c r="A91" s="398"/>
      <c r="B91" s="401"/>
      <c r="C91" s="443"/>
      <c r="D91" s="443"/>
      <c r="E91" s="565" t="s">
        <v>436</v>
      </c>
      <c r="F91" s="558">
        <f t="shared" ref="F91" si="65">F87+7</f>
        <v>41062</v>
      </c>
      <c r="G91" s="558">
        <f>F91+8</f>
        <v>41070</v>
      </c>
      <c r="H91" s="558">
        <f>F91+10</f>
        <v>41072</v>
      </c>
      <c r="I91" s="558">
        <f>H91+5</f>
        <v>41077</v>
      </c>
      <c r="J91" s="558">
        <f>G91+6</f>
        <v>41076</v>
      </c>
      <c r="K91" s="527">
        <f>H91+13</f>
        <v>41085</v>
      </c>
      <c r="L91" s="568">
        <f>G91+5</f>
        <v>41075</v>
      </c>
      <c r="M91" s="558">
        <f>H91+4</f>
        <v>41076</v>
      </c>
      <c r="N91" s="558">
        <f>G91+5</f>
        <v>41075</v>
      </c>
      <c r="O91" s="558">
        <f>G91+14</f>
        <v>41084</v>
      </c>
      <c r="P91" s="568">
        <f>O91+1</f>
        <v>41085</v>
      </c>
      <c r="Q91" s="558">
        <f>G91+5</f>
        <v>41075</v>
      </c>
      <c r="R91" s="558">
        <f>G91+9</f>
        <v>41079</v>
      </c>
      <c r="S91" s="395"/>
      <c r="T91" s="394"/>
      <c r="U91" s="558">
        <f>G91+7</f>
        <v>41077</v>
      </c>
      <c r="V91" s="558">
        <f>G91+4</f>
        <v>41074</v>
      </c>
      <c r="W91" s="558">
        <f>G91+5</f>
        <v>41075</v>
      </c>
      <c r="X91" s="558">
        <f>G91+9</f>
        <v>41079</v>
      </c>
      <c r="Y91" s="558">
        <f>G91+8</f>
        <v>41078</v>
      </c>
      <c r="Z91" s="558">
        <f>G91+11</f>
        <v>41081</v>
      </c>
      <c r="AA91" s="558">
        <f>Y91+1</f>
        <v>41079</v>
      </c>
    </row>
    <row r="92" spans="1:27" s="58" customFormat="1" ht="17.25" customHeight="1">
      <c r="A92" s="399" t="str">
        <f>'NE-AEC8'!A45</f>
        <v>GALLANT WAVE</v>
      </c>
      <c r="B92" s="405">
        <f>'NE-AEC8'!B45</f>
        <v>64</v>
      </c>
      <c r="C92" s="53">
        <f>'NE-AEC8'!C45</f>
        <v>41053</v>
      </c>
      <c r="D92" s="53">
        <f>'NE-AEC8'!D45</f>
        <v>41056</v>
      </c>
      <c r="E92" s="566"/>
      <c r="F92" s="564"/>
      <c r="G92" s="564"/>
      <c r="H92" s="564"/>
      <c r="I92" s="564"/>
      <c r="J92" s="564"/>
      <c r="K92" s="533"/>
      <c r="L92" s="569"/>
      <c r="M92" s="564"/>
      <c r="N92" s="564"/>
      <c r="O92" s="564"/>
      <c r="P92" s="569"/>
      <c r="Q92" s="564"/>
      <c r="R92" s="564"/>
      <c r="S92" s="393">
        <f>H91+12</f>
        <v>41084</v>
      </c>
      <c r="T92" s="392">
        <f>H91+11</f>
        <v>41083</v>
      </c>
      <c r="U92" s="564"/>
      <c r="V92" s="564"/>
      <c r="W92" s="564"/>
      <c r="X92" s="564"/>
      <c r="Y92" s="564"/>
      <c r="Z92" s="564"/>
      <c r="AA92" s="564"/>
    </row>
    <row r="93" spans="1:27" s="58" customFormat="1" ht="17.25" customHeight="1">
      <c r="A93" s="399" t="str">
        <f>'NE-AEC2'!A62</f>
        <v>SIMA SAPPHIRE</v>
      </c>
      <c r="B93" s="403">
        <f>'NE-AEC2'!B62</f>
        <v>418</v>
      </c>
      <c r="C93" s="53">
        <f>'NE-AEC2'!C62</f>
        <v>41056</v>
      </c>
      <c r="D93" s="53">
        <f>'NE-AEC8'!D46</f>
        <v>41059</v>
      </c>
      <c r="E93" s="566"/>
      <c r="F93" s="564"/>
      <c r="G93" s="564"/>
      <c r="H93" s="564"/>
      <c r="I93" s="564"/>
      <c r="J93" s="564"/>
      <c r="K93" s="533"/>
      <c r="L93" s="569"/>
      <c r="M93" s="564"/>
      <c r="N93" s="564"/>
      <c r="O93" s="564"/>
      <c r="P93" s="569"/>
      <c r="Q93" s="564"/>
      <c r="R93" s="564"/>
      <c r="S93" s="393"/>
      <c r="T93" s="392"/>
      <c r="U93" s="564"/>
      <c r="V93" s="564"/>
      <c r="W93" s="564"/>
      <c r="X93" s="564"/>
      <c r="Y93" s="564"/>
      <c r="Z93" s="564"/>
      <c r="AA93" s="564"/>
    </row>
    <row r="94" spans="1:27" s="60" customFormat="1" ht="10.5" customHeight="1">
      <c r="A94" s="400"/>
      <c r="B94" s="404"/>
      <c r="C94" s="444"/>
      <c r="D94" s="444"/>
      <c r="E94" s="567"/>
      <c r="F94" s="559"/>
      <c r="G94" s="559"/>
      <c r="H94" s="559"/>
      <c r="I94" s="559"/>
      <c r="J94" s="559"/>
      <c r="K94" s="528"/>
      <c r="L94" s="570"/>
      <c r="M94" s="559"/>
      <c r="N94" s="559"/>
      <c r="O94" s="559"/>
      <c r="P94" s="570"/>
      <c r="Q94" s="559"/>
      <c r="R94" s="559"/>
      <c r="S94" s="397"/>
      <c r="T94" s="396"/>
      <c r="U94" s="559"/>
      <c r="V94" s="559"/>
      <c r="W94" s="559"/>
      <c r="X94" s="559"/>
      <c r="Y94" s="559"/>
      <c r="Z94" s="559"/>
      <c r="AA94" s="559"/>
    </row>
    <row r="95" spans="1:27" s="60" customFormat="1" ht="10.5" customHeight="1">
      <c r="A95" s="398"/>
      <c r="B95" s="401"/>
      <c r="C95" s="489"/>
      <c r="D95" s="489"/>
      <c r="E95" s="565" t="s">
        <v>498</v>
      </c>
      <c r="F95" s="558">
        <f t="shared" ref="F95" si="66">F91+7</f>
        <v>41069</v>
      </c>
      <c r="G95" s="558">
        <f>F95+8</f>
        <v>41077</v>
      </c>
      <c r="H95" s="558">
        <f>F95+10</f>
        <v>41079</v>
      </c>
      <c r="I95" s="558">
        <f>H95+5</f>
        <v>41084</v>
      </c>
      <c r="J95" s="558">
        <f>G95+4</f>
        <v>41081</v>
      </c>
      <c r="K95" s="527">
        <f>H95+6</f>
        <v>41085</v>
      </c>
      <c r="L95" s="568">
        <f>G95+5</f>
        <v>41082</v>
      </c>
      <c r="M95" s="558">
        <f>H95+4</f>
        <v>41083</v>
      </c>
      <c r="N95" s="558">
        <f>G95+3</f>
        <v>41080</v>
      </c>
      <c r="O95" s="558">
        <f>G95+7</f>
        <v>41084</v>
      </c>
      <c r="P95" s="568">
        <f>O95+1</f>
        <v>41085</v>
      </c>
      <c r="Q95" s="558">
        <f>G95+11</f>
        <v>41088</v>
      </c>
      <c r="R95" s="558">
        <f>G95+8</f>
        <v>41085</v>
      </c>
      <c r="S95" s="395"/>
      <c r="T95" s="394"/>
      <c r="U95" s="558">
        <f>G95+5</f>
        <v>41082</v>
      </c>
      <c r="V95" s="558">
        <f>G95+7</f>
        <v>41084</v>
      </c>
      <c r="W95" s="558">
        <f>G95+5</f>
        <v>41082</v>
      </c>
      <c r="X95" s="558">
        <f>G95+9</f>
        <v>41086</v>
      </c>
      <c r="Y95" s="558">
        <f>G95+8</f>
        <v>41085</v>
      </c>
      <c r="Z95" s="558">
        <f>G95+11</f>
        <v>41088</v>
      </c>
      <c r="AA95" s="558">
        <f>Y95+1</f>
        <v>41086</v>
      </c>
    </row>
    <row r="96" spans="1:27" s="58" customFormat="1" ht="17.25" customHeight="1">
      <c r="A96" s="399" t="str">
        <f>'NE-AEC8'!A49</f>
        <v>CAPE FRIO</v>
      </c>
      <c r="B96" s="402">
        <f>'NE-AEC8'!B49</f>
        <v>56</v>
      </c>
      <c r="C96" s="53">
        <f>'NE-AEC8'!C49</f>
        <v>41061</v>
      </c>
      <c r="D96" s="53">
        <f>'NE-AEC8'!D49</f>
        <v>41064</v>
      </c>
      <c r="E96" s="566"/>
      <c r="F96" s="564"/>
      <c r="G96" s="564"/>
      <c r="H96" s="564"/>
      <c r="I96" s="564"/>
      <c r="J96" s="564"/>
      <c r="K96" s="533"/>
      <c r="L96" s="569"/>
      <c r="M96" s="564"/>
      <c r="N96" s="564"/>
      <c r="O96" s="564"/>
      <c r="P96" s="569"/>
      <c r="Q96" s="564"/>
      <c r="R96" s="564"/>
      <c r="S96" s="393">
        <f>H95+12</f>
        <v>41091</v>
      </c>
      <c r="T96" s="392">
        <f>H95+11</f>
        <v>41090</v>
      </c>
      <c r="U96" s="564"/>
      <c r="V96" s="564"/>
      <c r="W96" s="564"/>
      <c r="X96" s="564"/>
      <c r="Y96" s="564"/>
      <c r="Z96" s="564"/>
      <c r="AA96" s="564"/>
    </row>
    <row r="97" spans="1:27" s="58" customFormat="1" ht="17.25" customHeight="1">
      <c r="A97" s="399" t="str">
        <f>'NE-AEC2'!A66</f>
        <v>SIMA SAPPHIRE</v>
      </c>
      <c r="B97" s="403">
        <f>'NE-AEC2'!B66</f>
        <v>419</v>
      </c>
      <c r="C97" s="53">
        <f>'NE-AEC2'!C66</f>
        <v>41063</v>
      </c>
      <c r="D97" s="53">
        <f>'NE-AEC8'!D50</f>
        <v>41066</v>
      </c>
      <c r="E97" s="566"/>
      <c r="F97" s="564"/>
      <c r="G97" s="564"/>
      <c r="H97" s="564"/>
      <c r="I97" s="564"/>
      <c r="J97" s="564"/>
      <c r="K97" s="533"/>
      <c r="L97" s="569"/>
      <c r="M97" s="564"/>
      <c r="N97" s="564"/>
      <c r="O97" s="564"/>
      <c r="P97" s="569"/>
      <c r="Q97" s="564"/>
      <c r="R97" s="564"/>
      <c r="S97" s="393"/>
      <c r="T97" s="392"/>
      <c r="U97" s="564"/>
      <c r="V97" s="564"/>
      <c r="W97" s="564"/>
      <c r="X97" s="564"/>
      <c r="Y97" s="564"/>
      <c r="Z97" s="564"/>
      <c r="AA97" s="564"/>
    </row>
    <row r="98" spans="1:27" s="60" customFormat="1" ht="10.5" customHeight="1">
      <c r="A98" s="400"/>
      <c r="B98" s="404"/>
      <c r="C98" s="490"/>
      <c r="D98" s="490"/>
      <c r="E98" s="567"/>
      <c r="F98" s="559"/>
      <c r="G98" s="559"/>
      <c r="H98" s="559"/>
      <c r="I98" s="559"/>
      <c r="J98" s="559"/>
      <c r="K98" s="528"/>
      <c r="L98" s="570"/>
      <c r="M98" s="559"/>
      <c r="N98" s="559"/>
      <c r="O98" s="559"/>
      <c r="P98" s="570"/>
      <c r="Q98" s="559"/>
      <c r="R98" s="559"/>
      <c r="S98" s="397"/>
      <c r="T98" s="396"/>
      <c r="U98" s="559"/>
      <c r="V98" s="559"/>
      <c r="W98" s="559"/>
      <c r="X98" s="559"/>
      <c r="Y98" s="559"/>
      <c r="Z98" s="559"/>
      <c r="AA98" s="559"/>
    </row>
    <row r="99" spans="1:27" s="60" customFormat="1" ht="10.5" customHeight="1">
      <c r="A99" s="398"/>
      <c r="B99" s="401"/>
      <c r="C99" s="489"/>
      <c r="D99" s="489"/>
      <c r="E99" s="565" t="s">
        <v>499</v>
      </c>
      <c r="F99" s="558">
        <f t="shared" ref="F99" si="67">F95+7</f>
        <v>41076</v>
      </c>
      <c r="G99" s="558">
        <f>F99+8</f>
        <v>41084</v>
      </c>
      <c r="H99" s="558">
        <f>F99+10</f>
        <v>41086</v>
      </c>
      <c r="I99" s="558">
        <f>H99+5</f>
        <v>41091</v>
      </c>
      <c r="J99" s="558">
        <f>G99+3</f>
        <v>41087</v>
      </c>
      <c r="K99" s="527">
        <f>H99+6</f>
        <v>41092</v>
      </c>
      <c r="L99" s="568">
        <f>G99+5</f>
        <v>41089</v>
      </c>
      <c r="M99" s="558">
        <f>H99+4</f>
        <v>41090</v>
      </c>
      <c r="N99" s="558">
        <f>G99+5</f>
        <v>41089</v>
      </c>
      <c r="O99" s="558">
        <f>G99+12</f>
        <v>41096</v>
      </c>
      <c r="P99" s="568">
        <f>O99+1</f>
        <v>41097</v>
      </c>
      <c r="Q99" s="558">
        <f>G99+11</f>
        <v>41095</v>
      </c>
      <c r="R99" s="558">
        <f>G99+8</f>
        <v>41092</v>
      </c>
      <c r="S99" s="395"/>
      <c r="T99" s="394"/>
      <c r="U99" s="558">
        <f>G99+7</f>
        <v>41091</v>
      </c>
      <c r="V99" s="558">
        <f>G99+7</f>
        <v>41091</v>
      </c>
      <c r="W99" s="558">
        <f>G99+5</f>
        <v>41089</v>
      </c>
      <c r="X99" s="558">
        <f>G99+9</f>
        <v>41093</v>
      </c>
      <c r="Y99" s="558">
        <f t="shared" ref="Y99" si="68">G99+8</f>
        <v>41092</v>
      </c>
      <c r="Z99" s="558">
        <f>G99+11</f>
        <v>41095</v>
      </c>
      <c r="AA99" s="558">
        <f>Y99+1</f>
        <v>41093</v>
      </c>
    </row>
    <row r="100" spans="1:27" s="58" customFormat="1" ht="17.25" customHeight="1">
      <c r="A100" s="399" t="str">
        <f>'NE-AEC8'!A53</f>
        <v>PAC ANTLIA</v>
      </c>
      <c r="B100" s="405">
        <f>'NE-AEC8'!B53</f>
        <v>65</v>
      </c>
      <c r="C100" s="53">
        <f>'NE-AEC8'!C53</f>
        <v>41068</v>
      </c>
      <c r="D100" s="53">
        <f>'NE-AEC8'!D53</f>
        <v>41071</v>
      </c>
      <c r="E100" s="566"/>
      <c r="F100" s="564"/>
      <c r="G100" s="564"/>
      <c r="H100" s="564"/>
      <c r="I100" s="564"/>
      <c r="J100" s="564"/>
      <c r="K100" s="533"/>
      <c r="L100" s="569"/>
      <c r="M100" s="564"/>
      <c r="N100" s="564"/>
      <c r="O100" s="564"/>
      <c r="P100" s="569"/>
      <c r="Q100" s="564"/>
      <c r="R100" s="564"/>
      <c r="S100" s="393">
        <f>H99+12</f>
        <v>41098</v>
      </c>
      <c r="T100" s="392">
        <f>H99+11</f>
        <v>41097</v>
      </c>
      <c r="U100" s="564"/>
      <c r="V100" s="564"/>
      <c r="W100" s="564"/>
      <c r="X100" s="564"/>
      <c r="Y100" s="564"/>
      <c r="Z100" s="564"/>
      <c r="AA100" s="564"/>
    </row>
    <row r="101" spans="1:27" s="58" customFormat="1" ht="17.25" customHeight="1">
      <c r="A101" s="399" t="str">
        <f>'NE-AEC2'!A70</f>
        <v>SIMA SAPPHIRE</v>
      </c>
      <c r="B101" s="403">
        <f>'NE-AEC2'!B70</f>
        <v>420</v>
      </c>
      <c r="C101" s="53">
        <f>'NE-AEC2'!C70</f>
        <v>41070</v>
      </c>
      <c r="D101" s="53">
        <f>'NE-AEC8'!D54</f>
        <v>41073</v>
      </c>
      <c r="E101" s="566"/>
      <c r="F101" s="564"/>
      <c r="G101" s="564"/>
      <c r="H101" s="564"/>
      <c r="I101" s="564"/>
      <c r="J101" s="564"/>
      <c r="K101" s="533"/>
      <c r="L101" s="569"/>
      <c r="M101" s="564"/>
      <c r="N101" s="564"/>
      <c r="O101" s="564"/>
      <c r="P101" s="569"/>
      <c r="Q101" s="564"/>
      <c r="R101" s="564"/>
      <c r="S101" s="393"/>
      <c r="T101" s="392"/>
      <c r="U101" s="564"/>
      <c r="V101" s="564"/>
      <c r="W101" s="564"/>
      <c r="X101" s="564"/>
      <c r="Y101" s="564"/>
      <c r="Z101" s="564"/>
      <c r="AA101" s="564"/>
    </row>
    <row r="102" spans="1:27" s="60" customFormat="1" ht="10.5" customHeight="1">
      <c r="A102" s="400"/>
      <c r="B102" s="404"/>
      <c r="C102" s="490"/>
      <c r="D102" s="490"/>
      <c r="E102" s="567"/>
      <c r="F102" s="559"/>
      <c r="G102" s="559"/>
      <c r="H102" s="559"/>
      <c r="I102" s="559"/>
      <c r="J102" s="559"/>
      <c r="K102" s="528"/>
      <c r="L102" s="570"/>
      <c r="M102" s="559"/>
      <c r="N102" s="559"/>
      <c r="O102" s="559"/>
      <c r="P102" s="570"/>
      <c r="Q102" s="559"/>
      <c r="R102" s="559"/>
      <c r="S102" s="397"/>
      <c r="T102" s="396"/>
      <c r="U102" s="559"/>
      <c r="V102" s="559"/>
      <c r="W102" s="559"/>
      <c r="X102" s="559"/>
      <c r="Y102" s="559"/>
      <c r="Z102" s="559"/>
      <c r="AA102" s="559"/>
    </row>
    <row r="103" spans="1:27" s="60" customFormat="1" ht="10.5" customHeight="1">
      <c r="A103" s="398"/>
      <c r="B103" s="401"/>
      <c r="C103" s="489"/>
      <c r="D103" s="489"/>
      <c r="E103" s="565" t="s">
        <v>500</v>
      </c>
      <c r="F103" s="558">
        <f t="shared" ref="F103" si="69">F99+7</f>
        <v>41083</v>
      </c>
      <c r="G103" s="558">
        <f>F103+8</f>
        <v>41091</v>
      </c>
      <c r="H103" s="558">
        <f>F103+10</f>
        <v>41093</v>
      </c>
      <c r="I103" s="558">
        <f>H103+5</f>
        <v>41098</v>
      </c>
      <c r="J103" s="558">
        <f>G103+8</f>
        <v>41099</v>
      </c>
      <c r="K103" s="527">
        <f>H103+4</f>
        <v>41097</v>
      </c>
      <c r="L103" s="568">
        <f>G103+5</f>
        <v>41096</v>
      </c>
      <c r="M103" s="558">
        <f>H103+4</f>
        <v>41097</v>
      </c>
      <c r="N103" s="558">
        <f>G103+5</f>
        <v>41096</v>
      </c>
      <c r="O103" s="558">
        <f>G103+14</f>
        <v>41105</v>
      </c>
      <c r="P103" s="568">
        <f>O103+1</f>
        <v>41106</v>
      </c>
      <c r="Q103" s="558">
        <f>G103+5</f>
        <v>41096</v>
      </c>
      <c r="R103" s="558">
        <f>G103+8</f>
        <v>41099</v>
      </c>
      <c r="S103" s="395"/>
      <c r="T103" s="394"/>
      <c r="U103" s="558">
        <f>G103+4</f>
        <v>41095</v>
      </c>
      <c r="V103" s="558">
        <f>G103+7</f>
        <v>41098</v>
      </c>
      <c r="W103" s="558">
        <f>G103+5</f>
        <v>41096</v>
      </c>
      <c r="X103" s="558">
        <f>G103+9</f>
        <v>41100</v>
      </c>
      <c r="Y103" s="558">
        <f t="shared" ref="Y103" si="70">G103+8</f>
        <v>41099</v>
      </c>
      <c r="Z103" s="558">
        <f t="shared" ref="Z103" si="71">G103+11</f>
        <v>41102</v>
      </c>
      <c r="AA103" s="558">
        <f>Y103+1</f>
        <v>41100</v>
      </c>
    </row>
    <row r="104" spans="1:27" s="58" customFormat="1" ht="17.25" customHeight="1">
      <c r="A104" s="399" t="str">
        <f>'NE-AEC8'!A57</f>
        <v>CAPE FRIO</v>
      </c>
      <c r="B104" s="402">
        <f>'NE-AEC8'!B57</f>
        <v>57</v>
      </c>
      <c r="C104" s="53">
        <f>'NE-AEC8'!C57</f>
        <v>41075</v>
      </c>
      <c r="D104" s="53">
        <f>'NE-AEC8'!D57</f>
        <v>41078</v>
      </c>
      <c r="E104" s="566"/>
      <c r="F104" s="564"/>
      <c r="G104" s="564"/>
      <c r="H104" s="564"/>
      <c r="I104" s="564"/>
      <c r="J104" s="564"/>
      <c r="K104" s="533"/>
      <c r="L104" s="569"/>
      <c r="M104" s="564"/>
      <c r="N104" s="564"/>
      <c r="O104" s="564"/>
      <c r="P104" s="569"/>
      <c r="Q104" s="564"/>
      <c r="R104" s="564"/>
      <c r="S104" s="393">
        <f>H103+12</f>
        <v>41105</v>
      </c>
      <c r="T104" s="392">
        <f>H103+11</f>
        <v>41104</v>
      </c>
      <c r="U104" s="564"/>
      <c r="V104" s="564"/>
      <c r="W104" s="564"/>
      <c r="X104" s="564"/>
      <c r="Y104" s="564"/>
      <c r="Z104" s="564"/>
      <c r="AA104" s="564"/>
    </row>
    <row r="105" spans="1:27" s="58" customFormat="1" ht="17.25" customHeight="1">
      <c r="A105" s="399" t="str">
        <f>'NE-AEC2'!A74</f>
        <v>SIMA SAPPHIRE</v>
      </c>
      <c r="B105" s="403">
        <f>'NE-AEC2'!B74</f>
        <v>421</v>
      </c>
      <c r="C105" s="53">
        <f>'NE-AEC2'!C74</f>
        <v>41077</v>
      </c>
      <c r="D105" s="53">
        <f>'NE-AEC8'!D58</f>
        <v>41080</v>
      </c>
      <c r="E105" s="566"/>
      <c r="F105" s="564"/>
      <c r="G105" s="564"/>
      <c r="H105" s="564"/>
      <c r="I105" s="564"/>
      <c r="J105" s="564"/>
      <c r="K105" s="533"/>
      <c r="L105" s="569"/>
      <c r="M105" s="564"/>
      <c r="N105" s="564"/>
      <c r="O105" s="564"/>
      <c r="P105" s="569"/>
      <c r="Q105" s="564"/>
      <c r="R105" s="564"/>
      <c r="S105" s="393"/>
      <c r="T105" s="392"/>
      <c r="U105" s="564"/>
      <c r="V105" s="564"/>
      <c r="W105" s="564"/>
      <c r="X105" s="564"/>
      <c r="Y105" s="564"/>
      <c r="Z105" s="564"/>
      <c r="AA105" s="564"/>
    </row>
    <row r="106" spans="1:27" s="60" customFormat="1" ht="10.5" customHeight="1">
      <c r="A106" s="400"/>
      <c r="B106" s="404"/>
      <c r="C106" s="490"/>
      <c r="D106" s="490"/>
      <c r="E106" s="567"/>
      <c r="F106" s="559"/>
      <c r="G106" s="559"/>
      <c r="H106" s="559"/>
      <c r="I106" s="559"/>
      <c r="J106" s="559"/>
      <c r="K106" s="528"/>
      <c r="L106" s="570"/>
      <c r="M106" s="559"/>
      <c r="N106" s="559"/>
      <c r="O106" s="559"/>
      <c r="P106" s="570"/>
      <c r="Q106" s="559"/>
      <c r="R106" s="559"/>
      <c r="S106" s="397"/>
      <c r="T106" s="396"/>
      <c r="U106" s="559"/>
      <c r="V106" s="559"/>
      <c r="W106" s="559"/>
      <c r="X106" s="559"/>
      <c r="Y106" s="559"/>
      <c r="Z106" s="559"/>
      <c r="AA106" s="559"/>
    </row>
    <row r="107" spans="1:27" s="60" customFormat="1" ht="10.5" customHeight="1">
      <c r="A107" s="398"/>
      <c r="B107" s="401"/>
      <c r="C107" s="489"/>
      <c r="D107" s="489"/>
      <c r="E107" s="565" t="s">
        <v>501</v>
      </c>
      <c r="F107" s="558">
        <f t="shared" ref="F107" si="72">F103+7</f>
        <v>41090</v>
      </c>
      <c r="G107" s="558">
        <f>F107+8</f>
        <v>41098</v>
      </c>
      <c r="H107" s="558">
        <f>F107+10</f>
        <v>41100</v>
      </c>
      <c r="I107" s="558">
        <f>H107+5</f>
        <v>41105</v>
      </c>
      <c r="J107" s="558">
        <f>G107+5</f>
        <v>41103</v>
      </c>
      <c r="K107" s="527">
        <f>H107+5</f>
        <v>41105</v>
      </c>
      <c r="L107" s="568">
        <f>G107+5</f>
        <v>41103</v>
      </c>
      <c r="M107" s="558">
        <f>H107+4</f>
        <v>41104</v>
      </c>
      <c r="N107" s="558">
        <f>G107+5</f>
        <v>41103</v>
      </c>
      <c r="O107" s="558">
        <f>G107+14</f>
        <v>41112</v>
      </c>
      <c r="P107" s="568">
        <f>O107+1</f>
        <v>41113</v>
      </c>
      <c r="Q107" s="558">
        <f>G107+12</f>
        <v>41110</v>
      </c>
      <c r="R107" s="558">
        <f t="shared" ref="R107" si="73">G107+8</f>
        <v>41106</v>
      </c>
      <c r="S107" s="395"/>
      <c r="T107" s="394"/>
      <c r="U107" s="558">
        <f>G107+6</f>
        <v>41104</v>
      </c>
      <c r="V107" s="558">
        <f>G107+7</f>
        <v>41105</v>
      </c>
      <c r="W107" s="558">
        <f t="shared" ref="W107" si="74">G107+5</f>
        <v>41103</v>
      </c>
      <c r="X107" s="558">
        <f>G107+9</f>
        <v>41107</v>
      </c>
      <c r="Y107" s="558">
        <f t="shared" ref="Y107" si="75">G107+8</f>
        <v>41106</v>
      </c>
      <c r="Z107" s="558">
        <f t="shared" ref="Z107" si="76">G107+11</f>
        <v>41109</v>
      </c>
      <c r="AA107" s="558">
        <f>Y107+1</f>
        <v>41107</v>
      </c>
    </row>
    <row r="108" spans="1:27" s="58" customFormat="1" ht="17.25" customHeight="1">
      <c r="A108" s="399" t="str">
        <f>'NE-AEC8'!A61</f>
        <v>PAC ANTLIA</v>
      </c>
      <c r="B108" s="405">
        <f>'NE-AEC8'!B61</f>
        <v>66</v>
      </c>
      <c r="C108" s="53">
        <f>'NE-AEC8'!C61</f>
        <v>41082</v>
      </c>
      <c r="D108" s="53">
        <f>'NE-AEC8'!D61</f>
        <v>41085</v>
      </c>
      <c r="E108" s="566"/>
      <c r="F108" s="564"/>
      <c r="G108" s="564"/>
      <c r="H108" s="564"/>
      <c r="I108" s="564"/>
      <c r="J108" s="564"/>
      <c r="K108" s="533"/>
      <c r="L108" s="569"/>
      <c r="M108" s="564"/>
      <c r="N108" s="564"/>
      <c r="O108" s="564"/>
      <c r="P108" s="569"/>
      <c r="Q108" s="564"/>
      <c r="R108" s="564"/>
      <c r="S108" s="393">
        <f>H107+12</f>
        <v>41112</v>
      </c>
      <c r="T108" s="392">
        <f>H107+11</f>
        <v>41111</v>
      </c>
      <c r="U108" s="564"/>
      <c r="V108" s="564"/>
      <c r="W108" s="564"/>
      <c r="X108" s="564"/>
      <c r="Y108" s="564"/>
      <c r="Z108" s="564"/>
      <c r="AA108" s="564"/>
    </row>
    <row r="109" spans="1:27" s="58" customFormat="1" ht="17.25" customHeight="1">
      <c r="A109" s="399" t="str">
        <f>'NE-AEC2'!A78</f>
        <v>SIMA SAPPHIRE</v>
      </c>
      <c r="B109" s="403">
        <f>'NE-AEC2'!B78</f>
        <v>422</v>
      </c>
      <c r="C109" s="53">
        <f>'NE-AEC2'!C78</f>
        <v>41084</v>
      </c>
      <c r="D109" s="53">
        <f>'NE-AEC8'!D62</f>
        <v>41087</v>
      </c>
      <c r="E109" s="566"/>
      <c r="F109" s="564"/>
      <c r="G109" s="564"/>
      <c r="H109" s="564"/>
      <c r="I109" s="564"/>
      <c r="J109" s="564"/>
      <c r="K109" s="533"/>
      <c r="L109" s="569"/>
      <c r="M109" s="564"/>
      <c r="N109" s="564"/>
      <c r="O109" s="564"/>
      <c r="P109" s="569"/>
      <c r="Q109" s="564"/>
      <c r="R109" s="564"/>
      <c r="S109" s="393"/>
      <c r="T109" s="392"/>
      <c r="U109" s="564"/>
      <c r="V109" s="564"/>
      <c r="W109" s="564"/>
      <c r="X109" s="564"/>
      <c r="Y109" s="564"/>
      <c r="Z109" s="564"/>
      <c r="AA109" s="564"/>
    </row>
    <row r="110" spans="1:27" s="60" customFormat="1" ht="10.5" customHeight="1">
      <c r="A110" s="400"/>
      <c r="B110" s="404"/>
      <c r="C110" s="490"/>
      <c r="D110" s="490"/>
      <c r="E110" s="567"/>
      <c r="F110" s="559"/>
      <c r="G110" s="559"/>
      <c r="H110" s="559"/>
      <c r="I110" s="559"/>
      <c r="J110" s="559"/>
      <c r="K110" s="528"/>
      <c r="L110" s="570"/>
      <c r="M110" s="559"/>
      <c r="N110" s="559"/>
      <c r="O110" s="559"/>
      <c r="P110" s="570"/>
      <c r="Q110" s="559"/>
      <c r="R110" s="559"/>
      <c r="S110" s="397"/>
      <c r="T110" s="396"/>
      <c r="U110" s="559"/>
      <c r="V110" s="559"/>
      <c r="W110" s="559"/>
      <c r="X110" s="559"/>
      <c r="Y110" s="559"/>
      <c r="Z110" s="559"/>
      <c r="AA110" s="559"/>
    </row>
    <row r="111" spans="1:27" s="60" customFormat="1" ht="10.5" customHeight="1">
      <c r="A111" s="398"/>
      <c r="B111" s="401"/>
      <c r="C111" s="489"/>
      <c r="D111" s="489"/>
      <c r="E111" s="565" t="s">
        <v>502</v>
      </c>
      <c r="F111" s="558">
        <f t="shared" ref="F111" si="77">F107+7</f>
        <v>41097</v>
      </c>
      <c r="G111" s="558">
        <f>F111+8</f>
        <v>41105</v>
      </c>
      <c r="H111" s="558">
        <f>F111+10</f>
        <v>41107</v>
      </c>
      <c r="I111" s="558">
        <f>H111+5</f>
        <v>41112</v>
      </c>
      <c r="J111" s="558">
        <f t="shared" ref="J111" si="78">G111+5</f>
        <v>41110</v>
      </c>
      <c r="K111" s="527">
        <f>H111+10</f>
        <v>41117</v>
      </c>
      <c r="L111" s="568">
        <f>G111+5</f>
        <v>41110</v>
      </c>
      <c r="M111" s="558">
        <f>H111+4</f>
        <v>41111</v>
      </c>
      <c r="N111" s="558">
        <f>G111+5</f>
        <v>41110</v>
      </c>
      <c r="O111" s="558">
        <f>G111+14</f>
        <v>41119</v>
      </c>
      <c r="P111" s="568">
        <f>O111+1</f>
        <v>41120</v>
      </c>
      <c r="Q111" s="558">
        <f>G111+5</f>
        <v>41110</v>
      </c>
      <c r="R111" s="558">
        <f t="shared" ref="R111" si="79">G111+8</f>
        <v>41113</v>
      </c>
      <c r="S111" s="395"/>
      <c r="T111" s="394"/>
      <c r="U111" s="558">
        <f>G111+4</f>
        <v>41109</v>
      </c>
      <c r="V111" s="558">
        <f>G111+8</f>
        <v>41113</v>
      </c>
      <c r="W111" s="558">
        <f t="shared" ref="W111" si="80">G111+5</f>
        <v>41110</v>
      </c>
      <c r="X111" s="558">
        <f>G111+9</f>
        <v>41114</v>
      </c>
      <c r="Y111" s="558">
        <f t="shared" ref="Y111" si="81">G111+8</f>
        <v>41113</v>
      </c>
      <c r="Z111" s="558">
        <f t="shared" ref="Z111" si="82">G111+11</f>
        <v>41116</v>
      </c>
      <c r="AA111" s="558">
        <f>Y111+1</f>
        <v>41114</v>
      </c>
    </row>
    <row r="112" spans="1:27" s="58" customFormat="1" ht="17.25" customHeight="1">
      <c r="A112" s="399" t="str">
        <f>'NE-AEC8'!A65</f>
        <v>CAPE FRIO</v>
      </c>
      <c r="B112" s="402">
        <f>'NE-AEC8'!B65</f>
        <v>58</v>
      </c>
      <c r="C112" s="53">
        <f>'NE-AEC8'!C65</f>
        <v>41089</v>
      </c>
      <c r="D112" s="53">
        <f>'NE-AEC8'!D65</f>
        <v>41092</v>
      </c>
      <c r="E112" s="566"/>
      <c r="F112" s="564"/>
      <c r="G112" s="564"/>
      <c r="H112" s="564"/>
      <c r="I112" s="564"/>
      <c r="J112" s="564"/>
      <c r="K112" s="533"/>
      <c r="L112" s="569"/>
      <c r="M112" s="564"/>
      <c r="N112" s="564"/>
      <c r="O112" s="564"/>
      <c r="P112" s="569"/>
      <c r="Q112" s="564"/>
      <c r="R112" s="564"/>
      <c r="S112" s="393">
        <f>H111+12</f>
        <v>41119</v>
      </c>
      <c r="T112" s="392">
        <f>H111+11</f>
        <v>41118</v>
      </c>
      <c r="U112" s="564"/>
      <c r="V112" s="564"/>
      <c r="W112" s="564"/>
      <c r="X112" s="564"/>
      <c r="Y112" s="564"/>
      <c r="Z112" s="564"/>
      <c r="AA112" s="564"/>
    </row>
    <row r="113" spans="1:27" s="58" customFormat="1" ht="17.25" customHeight="1">
      <c r="A113" s="399" t="str">
        <f>'NE-AEC2'!A82</f>
        <v>SIMA SAPPHIRE</v>
      </c>
      <c r="B113" s="403">
        <f>'NE-AEC2'!B82</f>
        <v>423</v>
      </c>
      <c r="C113" s="53">
        <f>'NE-AEC2'!C82</f>
        <v>41091</v>
      </c>
      <c r="D113" s="53">
        <f>'NE-AEC8'!D66</f>
        <v>41094</v>
      </c>
      <c r="E113" s="566"/>
      <c r="F113" s="564"/>
      <c r="G113" s="564"/>
      <c r="H113" s="564"/>
      <c r="I113" s="564"/>
      <c r="J113" s="564"/>
      <c r="K113" s="533"/>
      <c r="L113" s="569"/>
      <c r="M113" s="564"/>
      <c r="N113" s="564"/>
      <c r="O113" s="564"/>
      <c r="P113" s="569"/>
      <c r="Q113" s="564"/>
      <c r="R113" s="564"/>
      <c r="S113" s="393"/>
      <c r="T113" s="392"/>
      <c r="U113" s="564"/>
      <c r="V113" s="564"/>
      <c r="W113" s="564"/>
      <c r="X113" s="564"/>
      <c r="Y113" s="564"/>
      <c r="Z113" s="564"/>
      <c r="AA113" s="564"/>
    </row>
    <row r="114" spans="1:27" s="60" customFormat="1" ht="10.5" customHeight="1">
      <c r="A114" s="400"/>
      <c r="B114" s="404"/>
      <c r="C114" s="490"/>
      <c r="D114" s="490"/>
      <c r="E114" s="567"/>
      <c r="F114" s="559"/>
      <c r="G114" s="559"/>
      <c r="H114" s="559"/>
      <c r="I114" s="559"/>
      <c r="J114" s="559"/>
      <c r="K114" s="528"/>
      <c r="L114" s="570"/>
      <c r="M114" s="559"/>
      <c r="N114" s="559"/>
      <c r="O114" s="559"/>
      <c r="P114" s="570"/>
      <c r="Q114" s="559"/>
      <c r="R114" s="559"/>
      <c r="S114" s="397"/>
      <c r="T114" s="396"/>
      <c r="U114" s="559"/>
      <c r="V114" s="559"/>
      <c r="W114" s="559"/>
      <c r="X114" s="559"/>
      <c r="Y114" s="559"/>
      <c r="Z114" s="559"/>
      <c r="AA114" s="559"/>
    </row>
    <row r="115" spans="1:27" s="60" customFormat="1" ht="10.5" customHeight="1">
      <c r="A115" s="398"/>
      <c r="B115" s="401"/>
      <c r="C115" s="489"/>
      <c r="D115" s="489"/>
      <c r="E115" s="565" t="s">
        <v>503</v>
      </c>
      <c r="F115" s="558">
        <f t="shared" ref="F115" si="83">F111+7</f>
        <v>41104</v>
      </c>
      <c r="G115" s="558">
        <f>F115+8</f>
        <v>41112</v>
      </c>
      <c r="H115" s="558">
        <f>F115+10</f>
        <v>41114</v>
      </c>
      <c r="I115" s="558">
        <f>H115+5</f>
        <v>41119</v>
      </c>
      <c r="J115" s="558">
        <f t="shared" ref="J115" si="84">G115+5</f>
        <v>41117</v>
      </c>
      <c r="K115" s="527">
        <f>H115+10</f>
        <v>41124</v>
      </c>
      <c r="L115" s="568">
        <f>G115+5</f>
        <v>41117</v>
      </c>
      <c r="M115" s="558">
        <f>H115+4</f>
        <v>41118</v>
      </c>
      <c r="N115" s="558">
        <f>G115+5</f>
        <v>41117</v>
      </c>
      <c r="O115" s="558">
        <f>G115+14</f>
        <v>41126</v>
      </c>
      <c r="P115" s="568">
        <f>O115+1</f>
        <v>41127</v>
      </c>
      <c r="Q115" s="558">
        <f>G115+5</f>
        <v>41117</v>
      </c>
      <c r="R115" s="558">
        <f t="shared" ref="R115" si="85">G115+8</f>
        <v>41120</v>
      </c>
      <c r="S115" s="395"/>
      <c r="T115" s="394"/>
      <c r="U115" s="558">
        <f>G115+6</f>
        <v>41118</v>
      </c>
      <c r="V115" s="558">
        <f>G115+13</f>
        <v>41125</v>
      </c>
      <c r="W115" s="558">
        <f t="shared" ref="W115" si="86">G115+5</f>
        <v>41117</v>
      </c>
      <c r="X115" s="558">
        <f>G115+9</f>
        <v>41121</v>
      </c>
      <c r="Y115" s="558">
        <f t="shared" ref="Y115" si="87">G115+8</f>
        <v>41120</v>
      </c>
      <c r="Z115" s="558">
        <f t="shared" ref="Z115" si="88">G115+11</f>
        <v>41123</v>
      </c>
      <c r="AA115" s="558">
        <f>Y115+1</f>
        <v>41121</v>
      </c>
    </row>
    <row r="116" spans="1:27" s="58" customFormat="1" ht="17.25" customHeight="1">
      <c r="A116" s="399" t="str">
        <f>'NE-AEC8'!A69</f>
        <v>PAC ANTLIA</v>
      </c>
      <c r="B116" s="405">
        <f>'NE-AEC8'!B69</f>
        <v>67</v>
      </c>
      <c r="C116" s="53">
        <f>'NE-AEC8'!C69</f>
        <v>41096</v>
      </c>
      <c r="D116" s="53">
        <f>'NE-AEC8'!D69</f>
        <v>41099</v>
      </c>
      <c r="E116" s="566"/>
      <c r="F116" s="564"/>
      <c r="G116" s="564"/>
      <c r="H116" s="564"/>
      <c r="I116" s="564"/>
      <c r="J116" s="564"/>
      <c r="K116" s="533"/>
      <c r="L116" s="569"/>
      <c r="M116" s="564"/>
      <c r="N116" s="564"/>
      <c r="O116" s="564"/>
      <c r="P116" s="569"/>
      <c r="Q116" s="564"/>
      <c r="R116" s="564"/>
      <c r="S116" s="393">
        <f>H115+12</f>
        <v>41126</v>
      </c>
      <c r="T116" s="392">
        <f>H115+11</f>
        <v>41125</v>
      </c>
      <c r="U116" s="564"/>
      <c r="V116" s="564"/>
      <c r="W116" s="564"/>
      <c r="X116" s="564"/>
      <c r="Y116" s="564"/>
      <c r="Z116" s="564"/>
      <c r="AA116" s="564"/>
    </row>
    <row r="117" spans="1:27" s="58" customFormat="1" ht="17.25" customHeight="1">
      <c r="A117" s="399" t="str">
        <f>'NE-AEC2'!A86</f>
        <v>SIMA SAPPHIRE</v>
      </c>
      <c r="B117" s="403">
        <f>'NE-AEC2'!B86</f>
        <v>424</v>
      </c>
      <c r="C117" s="53">
        <f>'NE-AEC2'!C86</f>
        <v>41098</v>
      </c>
      <c r="D117" s="53">
        <f>'NE-AEC8'!D70</f>
        <v>41101</v>
      </c>
      <c r="E117" s="566"/>
      <c r="F117" s="564"/>
      <c r="G117" s="564"/>
      <c r="H117" s="564"/>
      <c r="I117" s="564"/>
      <c r="J117" s="564"/>
      <c r="K117" s="533"/>
      <c r="L117" s="569"/>
      <c r="M117" s="564"/>
      <c r="N117" s="564"/>
      <c r="O117" s="564"/>
      <c r="P117" s="569"/>
      <c r="Q117" s="564"/>
      <c r="R117" s="564"/>
      <c r="S117" s="393"/>
      <c r="T117" s="392"/>
      <c r="U117" s="564"/>
      <c r="V117" s="564"/>
      <c r="W117" s="564"/>
      <c r="X117" s="564"/>
      <c r="Y117" s="564"/>
      <c r="Z117" s="564"/>
      <c r="AA117" s="564"/>
    </row>
    <row r="118" spans="1:27" s="60" customFormat="1" ht="10.5" customHeight="1">
      <c r="A118" s="400"/>
      <c r="B118" s="404"/>
      <c r="C118" s="490"/>
      <c r="D118" s="490"/>
      <c r="E118" s="567"/>
      <c r="F118" s="559"/>
      <c r="G118" s="559"/>
      <c r="H118" s="559"/>
      <c r="I118" s="559"/>
      <c r="J118" s="559"/>
      <c r="K118" s="528"/>
      <c r="L118" s="570"/>
      <c r="M118" s="559"/>
      <c r="N118" s="559"/>
      <c r="O118" s="559"/>
      <c r="P118" s="570"/>
      <c r="Q118" s="559"/>
      <c r="R118" s="559"/>
      <c r="S118" s="397"/>
      <c r="T118" s="396"/>
      <c r="U118" s="559"/>
      <c r="V118" s="559"/>
      <c r="W118" s="559"/>
      <c r="X118" s="559"/>
      <c r="Y118" s="559"/>
      <c r="Z118" s="559"/>
      <c r="AA118" s="559"/>
    </row>
    <row r="119" spans="1:27" ht="15" customHeight="1">
      <c r="A119" s="146"/>
      <c r="B119" s="147"/>
      <c r="C119" s="59"/>
      <c r="D119" s="59"/>
      <c r="F119" s="148"/>
      <c r="G119" s="148"/>
      <c r="H119" s="148"/>
      <c r="I119" s="149"/>
      <c r="J119" s="149"/>
      <c r="K119" s="149"/>
      <c r="L119" s="149"/>
      <c r="M119" s="149"/>
      <c r="N119" s="149"/>
      <c r="O119" s="149"/>
      <c r="P119" s="149"/>
      <c r="Q119" s="149"/>
      <c r="R119" s="149"/>
      <c r="S119" s="148"/>
      <c r="T119" s="149"/>
      <c r="U119" s="149"/>
      <c r="V119" s="149"/>
      <c r="W119" s="149"/>
      <c r="X119" s="149"/>
      <c r="Y119" s="149"/>
      <c r="Z119" s="149"/>
      <c r="AA119" s="149"/>
    </row>
    <row r="120" spans="1:27">
      <c r="A120" s="285"/>
      <c r="F120" s="36"/>
      <c r="G120" s="35"/>
      <c r="H120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/>
      <c r="T120"/>
      <c r="U120" s="58"/>
      <c r="V120" s="58"/>
      <c r="W120" s="58"/>
      <c r="X120" s="58"/>
      <c r="Y120" s="58"/>
      <c r="Z120" s="58"/>
      <c r="AA120"/>
    </row>
    <row r="121" spans="1:27">
      <c r="A121" s="594" t="s">
        <v>524</v>
      </c>
      <c r="B121" s="595"/>
      <c r="C121" s="596"/>
      <c r="D121" s="596"/>
      <c r="E121" s="596"/>
      <c r="F121" s="597"/>
      <c r="G121" s="598"/>
      <c r="H121" s="599" t="s">
        <v>114</v>
      </c>
      <c r="I121" s="600"/>
      <c r="J121" s="207"/>
      <c r="K121" s="207"/>
      <c r="L121" s="58"/>
      <c r="M121" s="58"/>
      <c r="N121" s="58"/>
      <c r="O121" s="58"/>
      <c r="P121" s="58"/>
      <c r="Q121" s="58"/>
      <c r="R121" s="58"/>
      <c r="S121"/>
      <c r="T121"/>
      <c r="U121" s="58"/>
      <c r="V121" s="58"/>
      <c r="W121" s="58"/>
      <c r="X121" s="58"/>
      <c r="Y121" s="58"/>
      <c r="Z121" s="58"/>
      <c r="AA121"/>
    </row>
    <row r="122" spans="1:27">
      <c r="A122" s="601" t="s">
        <v>525</v>
      </c>
      <c r="B122" s="602"/>
      <c r="C122" s="596"/>
      <c r="D122" s="596"/>
      <c r="E122" s="596"/>
      <c r="F122" s="597"/>
      <c r="G122" s="598"/>
      <c r="H122" s="603"/>
      <c r="I122" s="604" t="s">
        <v>526</v>
      </c>
      <c r="J122" s="207"/>
      <c r="K122" s="604" t="s">
        <v>527</v>
      </c>
      <c r="L122" s="58"/>
      <c r="M122" s="58"/>
      <c r="N122" s="58"/>
      <c r="O122" s="58"/>
      <c r="P122" s="58"/>
      <c r="Q122" s="58"/>
      <c r="R122" s="58"/>
      <c r="S122"/>
      <c r="T122"/>
      <c r="U122" s="58"/>
      <c r="V122" s="150" t="e">
        <f>#REF!</f>
        <v>#REF!</v>
      </c>
      <c r="W122" s="150"/>
      <c r="X122" s="58"/>
      <c r="Y122" s="58"/>
      <c r="Z122" s="58"/>
      <c r="AA122"/>
    </row>
    <row r="123" spans="1:27">
      <c r="A123" s="605" t="s">
        <v>528</v>
      </c>
      <c r="B123" s="602"/>
      <c r="C123" s="596"/>
      <c r="D123" s="596"/>
      <c r="E123" s="596"/>
      <c r="F123" s="597"/>
      <c r="G123" s="598"/>
      <c r="H123" s="606"/>
      <c r="I123" s="604" t="s">
        <v>529</v>
      </c>
      <c r="J123" s="207"/>
      <c r="K123" s="604" t="s">
        <v>530</v>
      </c>
      <c r="L123" s="58"/>
      <c r="M123" s="58"/>
      <c r="N123" s="58"/>
      <c r="O123" s="58"/>
      <c r="P123" s="58"/>
      <c r="Q123" s="58"/>
      <c r="R123" s="58"/>
      <c r="S123"/>
      <c r="T123"/>
      <c r="U123" s="58"/>
      <c r="V123" s="151" t="e">
        <f>#REF!</f>
        <v>#REF!</v>
      </c>
      <c r="W123" s="151"/>
      <c r="X123" s="58"/>
      <c r="Y123" s="58"/>
      <c r="Z123" s="58"/>
      <c r="AA123"/>
    </row>
    <row r="124" spans="1:27" ht="12.75" customHeight="1">
      <c r="A124" s="607" t="s">
        <v>531</v>
      </c>
      <c r="B124" s="608"/>
      <c r="C124" s="596"/>
      <c r="D124" s="596"/>
      <c r="E124" s="596"/>
      <c r="F124" s="597"/>
      <c r="G124" s="598"/>
      <c r="H124" s="606"/>
      <c r="I124" s="604" t="s">
        <v>532</v>
      </c>
      <c r="J124" s="207"/>
      <c r="K124" s="604" t="s">
        <v>533</v>
      </c>
      <c r="L124" s="58"/>
      <c r="M124" s="58"/>
      <c r="N124" s="58"/>
      <c r="O124" s="58"/>
      <c r="P124" s="58"/>
      <c r="Q124" s="58"/>
      <c r="R124" s="58"/>
      <c r="S124"/>
      <c r="T124"/>
      <c r="U124" s="58"/>
      <c r="V124" s="151" t="e">
        <f>#REF!</f>
        <v>#REF!</v>
      </c>
      <c r="W124" s="151"/>
      <c r="X124" s="58"/>
      <c r="Y124" s="58"/>
      <c r="Z124" s="58"/>
      <c r="AA124"/>
    </row>
    <row r="125" spans="1:27">
      <c r="A125" s="607" t="s">
        <v>534</v>
      </c>
      <c r="B125" s="609"/>
      <c r="C125" s="596"/>
      <c r="D125" s="596"/>
      <c r="E125" s="596"/>
      <c r="F125" s="597"/>
      <c r="G125" s="596"/>
      <c r="H125" s="596"/>
      <c r="I125" s="596"/>
      <c r="J125" s="610"/>
      <c r="K125" s="207"/>
      <c r="L125" s="58"/>
      <c r="M125" s="58"/>
      <c r="N125" s="58"/>
      <c r="O125" s="58"/>
      <c r="P125" s="58"/>
      <c r="Q125" s="58"/>
      <c r="R125" s="58"/>
      <c r="S125"/>
      <c r="T125"/>
      <c r="U125" s="58"/>
      <c r="V125" s="151" t="e">
        <f>#REF!</f>
        <v>#REF!</v>
      </c>
      <c r="W125" s="151"/>
      <c r="X125" s="58"/>
      <c r="Y125" s="58"/>
      <c r="Z125" s="58"/>
      <c r="AA125"/>
    </row>
    <row r="126" spans="1:27">
      <c r="A126" s="37"/>
      <c r="F126" s="6"/>
      <c r="G126" s="40"/>
      <c r="H126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/>
      <c r="T126"/>
      <c r="U126" s="58"/>
      <c r="V126" s="58"/>
      <c r="W126" s="58"/>
      <c r="X126" s="58"/>
      <c r="Y126" s="58"/>
      <c r="Z126" s="58"/>
      <c r="AA126"/>
    </row>
    <row r="127" spans="1:27">
      <c r="A127" s="37"/>
      <c r="F127"/>
      <c r="G127"/>
      <c r="H127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/>
      <c r="T127"/>
      <c r="U127" s="58"/>
      <c r="V127" s="58"/>
      <c r="W127" s="58"/>
      <c r="X127" s="58"/>
      <c r="Y127" s="58"/>
      <c r="Z127" s="58"/>
      <c r="AA127"/>
    </row>
    <row r="128" spans="1:27" s="6" customFormat="1">
      <c r="A128" s="37"/>
      <c r="B128"/>
      <c r="C128"/>
      <c r="D128"/>
      <c r="E128"/>
      <c r="G128" s="5"/>
      <c r="H128" s="5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U128" s="33"/>
      <c r="V128" s="152"/>
      <c r="W128" s="152"/>
      <c r="X128" s="33"/>
      <c r="Y128" s="152"/>
      <c r="Z128" s="33"/>
    </row>
    <row r="129" spans="1:26" s="6" customFormat="1">
      <c r="A129" s="37"/>
      <c r="B129"/>
      <c r="C129"/>
      <c r="D129"/>
      <c r="E129"/>
      <c r="G129" s="5"/>
      <c r="H129" s="5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U129" s="33"/>
      <c r="V129" s="152"/>
      <c r="W129" s="152"/>
      <c r="X129" s="33"/>
      <c r="Y129" s="152"/>
      <c r="Z129" s="33"/>
    </row>
    <row r="130" spans="1:26" s="6" customFormat="1">
      <c r="A130" s="37"/>
      <c r="B130" s="67"/>
      <c r="C130" s="5"/>
      <c r="D130" s="5"/>
      <c r="E130" s="5"/>
      <c r="G130" s="5"/>
      <c r="H130" s="5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U130" s="33"/>
      <c r="V130" s="152"/>
      <c r="W130" s="152"/>
      <c r="X130" s="33"/>
      <c r="Y130" s="152"/>
      <c r="Z130" s="33"/>
    </row>
  </sheetData>
  <mergeCells count="297">
    <mergeCell ref="AA83:AA86"/>
    <mergeCell ref="V83:V86"/>
    <mergeCell ref="W83:W86"/>
    <mergeCell ref="X83:X86"/>
    <mergeCell ref="Y83:Y86"/>
    <mergeCell ref="Z83:Z86"/>
    <mergeCell ref="O83:O86"/>
    <mergeCell ref="P83:P86"/>
    <mergeCell ref="Q83:Q86"/>
    <mergeCell ref="R83:R86"/>
    <mergeCell ref="U83:U86"/>
    <mergeCell ref="J83:J86"/>
    <mergeCell ref="K83:K86"/>
    <mergeCell ref="L83:L86"/>
    <mergeCell ref="M83:M86"/>
    <mergeCell ref="N83:N86"/>
    <mergeCell ref="E83:E86"/>
    <mergeCell ref="F83:F86"/>
    <mergeCell ref="G83:G86"/>
    <mergeCell ref="H83:H86"/>
    <mergeCell ref="I83:I86"/>
    <mergeCell ref="AA79:AA82"/>
    <mergeCell ref="E79:E82"/>
    <mergeCell ref="F79:F82"/>
    <mergeCell ref="G79:G82"/>
    <mergeCell ref="H79:H82"/>
    <mergeCell ref="I79:I82"/>
    <mergeCell ref="J79:J82"/>
    <mergeCell ref="K79:K82"/>
    <mergeCell ref="L79:L82"/>
    <mergeCell ref="M79:M82"/>
    <mergeCell ref="N79:N82"/>
    <mergeCell ref="O79:O82"/>
    <mergeCell ref="P79:P82"/>
    <mergeCell ref="Q79:Q82"/>
    <mergeCell ref="R79:R82"/>
    <mergeCell ref="U79:U82"/>
    <mergeCell ref="V79:V82"/>
    <mergeCell ref="W79:W82"/>
    <mergeCell ref="X79:X82"/>
    <mergeCell ref="Y79:Y82"/>
    <mergeCell ref="Z79:Z82"/>
    <mergeCell ref="AA75:AA78"/>
    <mergeCell ref="V75:V78"/>
    <mergeCell ref="W75:W78"/>
    <mergeCell ref="X75:X78"/>
    <mergeCell ref="Y75:Y78"/>
    <mergeCell ref="Z75:Z78"/>
    <mergeCell ref="AA71:AA74"/>
    <mergeCell ref="E75:E78"/>
    <mergeCell ref="F75:F78"/>
    <mergeCell ref="G75:G78"/>
    <mergeCell ref="H75:H78"/>
    <mergeCell ref="I75:I78"/>
    <mergeCell ref="J75:J78"/>
    <mergeCell ref="K75:K78"/>
    <mergeCell ref="L75:L78"/>
    <mergeCell ref="M75:M78"/>
    <mergeCell ref="N75:N78"/>
    <mergeCell ref="O75:O78"/>
    <mergeCell ref="P75:P78"/>
    <mergeCell ref="Q75:Q78"/>
    <mergeCell ref="R75:R78"/>
    <mergeCell ref="U75:U78"/>
    <mergeCell ref="V71:V74"/>
    <mergeCell ref="W71:W74"/>
    <mergeCell ref="Z71:Z74"/>
    <mergeCell ref="AA67:AA70"/>
    <mergeCell ref="E71:E74"/>
    <mergeCell ref="F71:F74"/>
    <mergeCell ref="G71:G74"/>
    <mergeCell ref="H71:H74"/>
    <mergeCell ref="I71:I74"/>
    <mergeCell ref="J71:J74"/>
    <mergeCell ref="K71:K74"/>
    <mergeCell ref="L71:L74"/>
    <mergeCell ref="M71:M74"/>
    <mergeCell ref="N71:N74"/>
    <mergeCell ref="O71:O74"/>
    <mergeCell ref="P71:P74"/>
    <mergeCell ref="Q71:Q74"/>
    <mergeCell ref="R71:R74"/>
    <mergeCell ref="U71:U74"/>
    <mergeCell ref="V67:V70"/>
    <mergeCell ref="W67:W70"/>
    <mergeCell ref="X67:X70"/>
    <mergeCell ref="Y67:Y70"/>
    <mergeCell ref="Z67:Z70"/>
    <mergeCell ref="R67:R70"/>
    <mergeCell ref="U67:U70"/>
    <mergeCell ref="J67:J70"/>
    <mergeCell ref="K67:K70"/>
    <mergeCell ref="L67:L70"/>
    <mergeCell ref="M67:M70"/>
    <mergeCell ref="N67:N70"/>
    <mergeCell ref="X71:X74"/>
    <mergeCell ref="Y71:Y74"/>
    <mergeCell ref="E67:E70"/>
    <mergeCell ref="F67:F70"/>
    <mergeCell ref="G67:G70"/>
    <mergeCell ref="H67:H70"/>
    <mergeCell ref="I67:I70"/>
    <mergeCell ref="O67:O70"/>
    <mergeCell ref="P67:P70"/>
    <mergeCell ref="Q67:Q70"/>
    <mergeCell ref="Z63:Z66"/>
    <mergeCell ref="AA63:AA66"/>
    <mergeCell ref="D3:J3"/>
    <mergeCell ref="D2:J2"/>
    <mergeCell ref="D1:N1"/>
    <mergeCell ref="R63:R66"/>
    <mergeCell ref="U63:U66"/>
    <mergeCell ref="V63:V66"/>
    <mergeCell ref="W63:W66"/>
    <mergeCell ref="X63:X66"/>
    <mergeCell ref="Y63:Y66"/>
    <mergeCell ref="N63:N66"/>
    <mergeCell ref="O63:O66"/>
    <mergeCell ref="P63:P66"/>
    <mergeCell ref="Q63:Q66"/>
    <mergeCell ref="J63:J66"/>
    <mergeCell ref="K63:K66"/>
    <mergeCell ref="L63:L66"/>
    <mergeCell ref="M63:M66"/>
    <mergeCell ref="E63:E66"/>
    <mergeCell ref="F63:F66"/>
    <mergeCell ref="G63:G66"/>
    <mergeCell ref="H63:H66"/>
    <mergeCell ref="I63:I66"/>
    <mergeCell ref="E87:E90"/>
    <mergeCell ref="F87:F90"/>
    <mergeCell ref="G87:G90"/>
    <mergeCell ref="H87:H90"/>
    <mergeCell ref="I87:I90"/>
    <mergeCell ref="J87:J90"/>
    <mergeCell ref="K87:K90"/>
    <mergeCell ref="L87:L90"/>
    <mergeCell ref="M87:M90"/>
    <mergeCell ref="N87:N90"/>
    <mergeCell ref="O87:O90"/>
    <mergeCell ref="P87:P90"/>
    <mergeCell ref="Q87:Q90"/>
    <mergeCell ref="R87:R90"/>
    <mergeCell ref="U87:U90"/>
    <mergeCell ref="V87:V90"/>
    <mergeCell ref="W87:W90"/>
    <mergeCell ref="X87:X90"/>
    <mergeCell ref="Y87:Y90"/>
    <mergeCell ref="Z87:Z90"/>
    <mergeCell ref="AA87:AA90"/>
    <mergeCell ref="E91:E94"/>
    <mergeCell ref="F91:F94"/>
    <mergeCell ref="G91:G94"/>
    <mergeCell ref="H91:H94"/>
    <mergeCell ref="I91:I94"/>
    <mergeCell ref="J91:J94"/>
    <mergeCell ref="K91:K94"/>
    <mergeCell ref="L91:L94"/>
    <mergeCell ref="M91:M94"/>
    <mergeCell ref="N91:N94"/>
    <mergeCell ref="O91:O94"/>
    <mergeCell ref="P91:P94"/>
    <mergeCell ref="Q91:Q94"/>
    <mergeCell ref="R91:R94"/>
    <mergeCell ref="U91:U94"/>
    <mergeCell ref="V91:V94"/>
    <mergeCell ref="W91:W94"/>
    <mergeCell ref="X91:X94"/>
    <mergeCell ref="Y91:Y94"/>
    <mergeCell ref="Z91:Z94"/>
    <mergeCell ref="AA91:AA94"/>
    <mergeCell ref="E95:E98"/>
    <mergeCell ref="F95:F98"/>
    <mergeCell ref="G95:G98"/>
    <mergeCell ref="H95:H98"/>
    <mergeCell ref="I95:I98"/>
    <mergeCell ref="J95:J98"/>
    <mergeCell ref="K95:K98"/>
    <mergeCell ref="L95:L98"/>
    <mergeCell ref="M95:M98"/>
    <mergeCell ref="N95:N98"/>
    <mergeCell ref="O95:O98"/>
    <mergeCell ref="P95:P98"/>
    <mergeCell ref="Q95:Q98"/>
    <mergeCell ref="R95:R98"/>
    <mergeCell ref="U95:U98"/>
    <mergeCell ref="V95:V98"/>
    <mergeCell ref="W95:W98"/>
    <mergeCell ref="X95:X98"/>
    <mergeCell ref="Y95:Y98"/>
    <mergeCell ref="Z95:Z98"/>
    <mergeCell ref="AA95:AA98"/>
    <mergeCell ref="E99:E102"/>
    <mergeCell ref="F99:F102"/>
    <mergeCell ref="G99:G102"/>
    <mergeCell ref="H99:H102"/>
    <mergeCell ref="I99:I102"/>
    <mergeCell ref="J99:J102"/>
    <mergeCell ref="K99:K102"/>
    <mergeCell ref="L99:L102"/>
    <mergeCell ref="M99:M102"/>
    <mergeCell ref="N99:N102"/>
    <mergeCell ref="O99:O102"/>
    <mergeCell ref="P99:P102"/>
    <mergeCell ref="Q99:Q102"/>
    <mergeCell ref="R99:R102"/>
    <mergeCell ref="U99:U102"/>
    <mergeCell ref="V99:V102"/>
    <mergeCell ref="W99:W102"/>
    <mergeCell ref="X99:X102"/>
    <mergeCell ref="Y99:Y102"/>
    <mergeCell ref="Z99:Z102"/>
    <mergeCell ref="AA99:AA102"/>
    <mergeCell ref="E103:E106"/>
    <mergeCell ref="F103:F106"/>
    <mergeCell ref="G103:G106"/>
    <mergeCell ref="H103:H106"/>
    <mergeCell ref="I103:I106"/>
    <mergeCell ref="J103:J106"/>
    <mergeCell ref="K103:K106"/>
    <mergeCell ref="L103:L106"/>
    <mergeCell ref="M103:M106"/>
    <mergeCell ref="N103:N106"/>
    <mergeCell ref="O103:O106"/>
    <mergeCell ref="P103:P106"/>
    <mergeCell ref="Q103:Q106"/>
    <mergeCell ref="R103:R106"/>
    <mergeCell ref="U103:U106"/>
    <mergeCell ref="V103:V106"/>
    <mergeCell ref="W103:W106"/>
    <mergeCell ref="X103:X106"/>
    <mergeCell ref="Y103:Y106"/>
    <mergeCell ref="Z103:Z106"/>
    <mergeCell ref="AA103:AA106"/>
    <mergeCell ref="E107:E110"/>
    <mergeCell ref="F107:F110"/>
    <mergeCell ref="G107:G110"/>
    <mergeCell ref="H107:H110"/>
    <mergeCell ref="I107:I110"/>
    <mergeCell ref="J107:J110"/>
    <mergeCell ref="K107:K110"/>
    <mergeCell ref="L107:L110"/>
    <mergeCell ref="M107:M110"/>
    <mergeCell ref="N107:N110"/>
    <mergeCell ref="O107:O110"/>
    <mergeCell ref="P107:P110"/>
    <mergeCell ref="Q107:Q110"/>
    <mergeCell ref="R107:R110"/>
    <mergeCell ref="U107:U110"/>
    <mergeCell ref="V107:V110"/>
    <mergeCell ref="W107:W110"/>
    <mergeCell ref="X107:X110"/>
    <mergeCell ref="Y107:Y110"/>
    <mergeCell ref="Z107:Z110"/>
    <mergeCell ref="AA107:AA110"/>
    <mergeCell ref="E111:E114"/>
    <mergeCell ref="F111:F114"/>
    <mergeCell ref="G111:G114"/>
    <mergeCell ref="H111:H114"/>
    <mergeCell ref="I111:I114"/>
    <mergeCell ref="J111:J114"/>
    <mergeCell ref="K111:K114"/>
    <mergeCell ref="L111:L114"/>
    <mergeCell ref="M111:M114"/>
    <mergeCell ref="N111:N114"/>
    <mergeCell ref="O111:O114"/>
    <mergeCell ref="P111:P114"/>
    <mergeCell ref="Q111:Q114"/>
    <mergeCell ref="R111:R114"/>
    <mergeCell ref="U111:U114"/>
    <mergeCell ref="V111:V114"/>
    <mergeCell ref="W111:W114"/>
    <mergeCell ref="X111:X114"/>
    <mergeCell ref="Y111:Y114"/>
    <mergeCell ref="Z111:Z114"/>
    <mergeCell ref="AA111:AA114"/>
    <mergeCell ref="E115:E118"/>
    <mergeCell ref="F115:F118"/>
    <mergeCell ref="G115:G118"/>
    <mergeCell ref="H115:H118"/>
    <mergeCell ref="I115:I118"/>
    <mergeCell ref="J115:J118"/>
    <mergeCell ref="K115:K118"/>
    <mergeCell ref="L115:L118"/>
    <mergeCell ref="M115:M118"/>
    <mergeCell ref="N115:N118"/>
    <mergeCell ref="O115:O118"/>
    <mergeCell ref="P115:P118"/>
    <mergeCell ref="Q115:Q118"/>
    <mergeCell ref="R115:R118"/>
    <mergeCell ref="U115:U118"/>
    <mergeCell ref="V115:V118"/>
    <mergeCell ref="W115:W118"/>
    <mergeCell ref="X115:X118"/>
    <mergeCell ref="Y115:Y118"/>
    <mergeCell ref="Z115:Z118"/>
    <mergeCell ref="AA115:AA118"/>
  </mergeCells>
  <dataValidations count="1">
    <dataValidation type="textLength" allowBlank="1" showInputMessage="1" showErrorMessage="1" error="Voy No. should contain 5 characters + &quot;/&quot; + leg (N/S)" sqref="B122">
      <formula1>7</formula1>
      <formula2>7</formula2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111"/>
  <sheetViews>
    <sheetView showGridLines="0" workbookViewId="0">
      <selection activeCell="J3" sqref="J3"/>
    </sheetView>
  </sheetViews>
  <sheetFormatPr defaultRowHeight="15"/>
  <cols>
    <col min="1" max="1" width="18.140625" style="6" customWidth="1"/>
    <col min="2" max="2" width="7.7109375" style="68" customWidth="1"/>
    <col min="3" max="3" width="9.42578125" style="5" customWidth="1"/>
    <col min="4" max="4" width="9.140625" style="69" customWidth="1"/>
    <col min="5" max="5" width="16.42578125" style="6" customWidth="1"/>
    <col min="6" max="6" width="8.28515625" style="5" customWidth="1"/>
    <col min="7" max="7" width="11.42578125" style="5" customWidth="1"/>
    <col min="8" max="9" width="10.140625" style="5" customWidth="1"/>
    <col min="10" max="10" width="12.7109375" style="5" customWidth="1"/>
    <col min="11" max="255" width="9" style="6"/>
    <col min="256" max="256" width="19.85546875" style="6" customWidth="1"/>
    <col min="257" max="257" width="7.7109375" style="6" customWidth="1"/>
    <col min="258" max="258" width="9.42578125" style="6" customWidth="1"/>
    <col min="259" max="259" width="9.140625" style="6" customWidth="1"/>
    <col min="260" max="260" width="16.42578125" style="6" customWidth="1"/>
    <col min="261" max="261" width="8.28515625" style="6" customWidth="1"/>
    <col min="262" max="262" width="11.42578125" style="6" customWidth="1"/>
    <col min="263" max="265" width="10.140625" style="6" customWidth="1"/>
    <col min="266" max="266" width="0" style="6" hidden="1" customWidth="1"/>
    <col min="267" max="511" width="9" style="6"/>
    <col min="512" max="512" width="19.85546875" style="6" customWidth="1"/>
    <col min="513" max="513" width="7.7109375" style="6" customWidth="1"/>
    <col min="514" max="514" width="9.42578125" style="6" customWidth="1"/>
    <col min="515" max="515" width="9.140625" style="6" customWidth="1"/>
    <col min="516" max="516" width="16.42578125" style="6" customWidth="1"/>
    <col min="517" max="517" width="8.28515625" style="6" customWidth="1"/>
    <col min="518" max="518" width="11.42578125" style="6" customWidth="1"/>
    <col min="519" max="521" width="10.140625" style="6" customWidth="1"/>
    <col min="522" max="522" width="0" style="6" hidden="1" customWidth="1"/>
    <col min="523" max="767" width="9" style="6"/>
    <col min="768" max="768" width="19.85546875" style="6" customWidth="1"/>
    <col min="769" max="769" width="7.7109375" style="6" customWidth="1"/>
    <col min="770" max="770" width="9.42578125" style="6" customWidth="1"/>
    <col min="771" max="771" width="9.140625" style="6" customWidth="1"/>
    <col min="772" max="772" width="16.42578125" style="6" customWidth="1"/>
    <col min="773" max="773" width="8.28515625" style="6" customWidth="1"/>
    <col min="774" max="774" width="11.42578125" style="6" customWidth="1"/>
    <col min="775" max="777" width="10.140625" style="6" customWidth="1"/>
    <col min="778" max="778" width="0" style="6" hidden="1" customWidth="1"/>
    <col min="779" max="1023" width="9" style="6"/>
    <col min="1024" max="1024" width="19.85546875" style="6" customWidth="1"/>
    <col min="1025" max="1025" width="7.7109375" style="6" customWidth="1"/>
    <col min="1026" max="1026" width="9.42578125" style="6" customWidth="1"/>
    <col min="1027" max="1027" width="9.140625" style="6" customWidth="1"/>
    <col min="1028" max="1028" width="16.42578125" style="6" customWidth="1"/>
    <col min="1029" max="1029" width="8.28515625" style="6" customWidth="1"/>
    <col min="1030" max="1030" width="11.42578125" style="6" customWidth="1"/>
    <col min="1031" max="1033" width="10.140625" style="6" customWidth="1"/>
    <col min="1034" max="1034" width="0" style="6" hidden="1" customWidth="1"/>
    <col min="1035" max="1279" width="9" style="6"/>
    <col min="1280" max="1280" width="19.85546875" style="6" customWidth="1"/>
    <col min="1281" max="1281" width="7.7109375" style="6" customWidth="1"/>
    <col min="1282" max="1282" width="9.42578125" style="6" customWidth="1"/>
    <col min="1283" max="1283" width="9.140625" style="6" customWidth="1"/>
    <col min="1284" max="1284" width="16.42578125" style="6" customWidth="1"/>
    <col min="1285" max="1285" width="8.28515625" style="6" customWidth="1"/>
    <col min="1286" max="1286" width="11.42578125" style="6" customWidth="1"/>
    <col min="1287" max="1289" width="10.140625" style="6" customWidth="1"/>
    <col min="1290" max="1290" width="0" style="6" hidden="1" customWidth="1"/>
    <col min="1291" max="1535" width="9" style="6"/>
    <col min="1536" max="1536" width="19.85546875" style="6" customWidth="1"/>
    <col min="1537" max="1537" width="7.7109375" style="6" customWidth="1"/>
    <col min="1538" max="1538" width="9.42578125" style="6" customWidth="1"/>
    <col min="1539" max="1539" width="9.140625" style="6" customWidth="1"/>
    <col min="1540" max="1540" width="16.42578125" style="6" customWidth="1"/>
    <col min="1541" max="1541" width="8.28515625" style="6" customWidth="1"/>
    <col min="1542" max="1542" width="11.42578125" style="6" customWidth="1"/>
    <col min="1543" max="1545" width="10.140625" style="6" customWidth="1"/>
    <col min="1546" max="1546" width="0" style="6" hidden="1" customWidth="1"/>
    <col min="1547" max="1791" width="9" style="6"/>
    <col min="1792" max="1792" width="19.85546875" style="6" customWidth="1"/>
    <col min="1793" max="1793" width="7.7109375" style="6" customWidth="1"/>
    <col min="1794" max="1794" width="9.42578125" style="6" customWidth="1"/>
    <col min="1795" max="1795" width="9.140625" style="6" customWidth="1"/>
    <col min="1796" max="1796" width="16.42578125" style="6" customWidth="1"/>
    <col min="1797" max="1797" width="8.28515625" style="6" customWidth="1"/>
    <col min="1798" max="1798" width="11.42578125" style="6" customWidth="1"/>
    <col min="1799" max="1801" width="10.140625" style="6" customWidth="1"/>
    <col min="1802" max="1802" width="0" style="6" hidden="1" customWidth="1"/>
    <col min="1803" max="2047" width="9" style="6"/>
    <col min="2048" max="2048" width="19.85546875" style="6" customWidth="1"/>
    <col min="2049" max="2049" width="7.7109375" style="6" customWidth="1"/>
    <col min="2050" max="2050" width="9.42578125" style="6" customWidth="1"/>
    <col min="2051" max="2051" width="9.140625" style="6" customWidth="1"/>
    <col min="2052" max="2052" width="16.42578125" style="6" customWidth="1"/>
    <col min="2053" max="2053" width="8.28515625" style="6" customWidth="1"/>
    <col min="2054" max="2054" width="11.42578125" style="6" customWidth="1"/>
    <col min="2055" max="2057" width="10.140625" style="6" customWidth="1"/>
    <col min="2058" max="2058" width="0" style="6" hidden="1" customWidth="1"/>
    <col min="2059" max="2303" width="9" style="6"/>
    <col min="2304" max="2304" width="19.85546875" style="6" customWidth="1"/>
    <col min="2305" max="2305" width="7.7109375" style="6" customWidth="1"/>
    <col min="2306" max="2306" width="9.42578125" style="6" customWidth="1"/>
    <col min="2307" max="2307" width="9.140625" style="6" customWidth="1"/>
    <col min="2308" max="2308" width="16.42578125" style="6" customWidth="1"/>
    <col min="2309" max="2309" width="8.28515625" style="6" customWidth="1"/>
    <col min="2310" max="2310" width="11.42578125" style="6" customWidth="1"/>
    <col min="2311" max="2313" width="10.140625" style="6" customWidth="1"/>
    <col min="2314" max="2314" width="0" style="6" hidden="1" customWidth="1"/>
    <col min="2315" max="2559" width="9" style="6"/>
    <col min="2560" max="2560" width="19.85546875" style="6" customWidth="1"/>
    <col min="2561" max="2561" width="7.7109375" style="6" customWidth="1"/>
    <col min="2562" max="2562" width="9.42578125" style="6" customWidth="1"/>
    <col min="2563" max="2563" width="9.140625" style="6" customWidth="1"/>
    <col min="2564" max="2564" width="16.42578125" style="6" customWidth="1"/>
    <col min="2565" max="2565" width="8.28515625" style="6" customWidth="1"/>
    <col min="2566" max="2566" width="11.42578125" style="6" customWidth="1"/>
    <col min="2567" max="2569" width="10.140625" style="6" customWidth="1"/>
    <col min="2570" max="2570" width="0" style="6" hidden="1" customWidth="1"/>
    <col min="2571" max="2815" width="9" style="6"/>
    <col min="2816" max="2816" width="19.85546875" style="6" customWidth="1"/>
    <col min="2817" max="2817" width="7.7109375" style="6" customWidth="1"/>
    <col min="2818" max="2818" width="9.42578125" style="6" customWidth="1"/>
    <col min="2819" max="2819" width="9.140625" style="6" customWidth="1"/>
    <col min="2820" max="2820" width="16.42578125" style="6" customWidth="1"/>
    <col min="2821" max="2821" width="8.28515625" style="6" customWidth="1"/>
    <col min="2822" max="2822" width="11.42578125" style="6" customWidth="1"/>
    <col min="2823" max="2825" width="10.140625" style="6" customWidth="1"/>
    <col min="2826" max="2826" width="0" style="6" hidden="1" customWidth="1"/>
    <col min="2827" max="3071" width="9" style="6"/>
    <col min="3072" max="3072" width="19.85546875" style="6" customWidth="1"/>
    <col min="3073" max="3073" width="7.7109375" style="6" customWidth="1"/>
    <col min="3074" max="3074" width="9.42578125" style="6" customWidth="1"/>
    <col min="3075" max="3075" width="9.140625" style="6" customWidth="1"/>
    <col min="3076" max="3076" width="16.42578125" style="6" customWidth="1"/>
    <col min="3077" max="3077" width="8.28515625" style="6" customWidth="1"/>
    <col min="3078" max="3078" width="11.42578125" style="6" customWidth="1"/>
    <col min="3079" max="3081" width="10.140625" style="6" customWidth="1"/>
    <col min="3082" max="3082" width="0" style="6" hidden="1" customWidth="1"/>
    <col min="3083" max="3327" width="9" style="6"/>
    <col min="3328" max="3328" width="19.85546875" style="6" customWidth="1"/>
    <col min="3329" max="3329" width="7.7109375" style="6" customWidth="1"/>
    <col min="3330" max="3330" width="9.42578125" style="6" customWidth="1"/>
    <col min="3331" max="3331" width="9.140625" style="6" customWidth="1"/>
    <col min="3332" max="3332" width="16.42578125" style="6" customWidth="1"/>
    <col min="3333" max="3333" width="8.28515625" style="6" customWidth="1"/>
    <col min="3334" max="3334" width="11.42578125" style="6" customWidth="1"/>
    <col min="3335" max="3337" width="10.140625" style="6" customWidth="1"/>
    <col min="3338" max="3338" width="0" style="6" hidden="1" customWidth="1"/>
    <col min="3339" max="3583" width="9" style="6"/>
    <col min="3584" max="3584" width="19.85546875" style="6" customWidth="1"/>
    <col min="3585" max="3585" width="7.7109375" style="6" customWidth="1"/>
    <col min="3586" max="3586" width="9.42578125" style="6" customWidth="1"/>
    <col min="3587" max="3587" width="9.140625" style="6" customWidth="1"/>
    <col min="3588" max="3588" width="16.42578125" style="6" customWidth="1"/>
    <col min="3589" max="3589" width="8.28515625" style="6" customWidth="1"/>
    <col min="3590" max="3590" width="11.42578125" style="6" customWidth="1"/>
    <col min="3591" max="3593" width="10.140625" style="6" customWidth="1"/>
    <col min="3594" max="3594" width="0" style="6" hidden="1" customWidth="1"/>
    <col min="3595" max="3839" width="9" style="6"/>
    <col min="3840" max="3840" width="19.85546875" style="6" customWidth="1"/>
    <col min="3841" max="3841" width="7.7109375" style="6" customWidth="1"/>
    <col min="3842" max="3842" width="9.42578125" style="6" customWidth="1"/>
    <col min="3843" max="3843" width="9.140625" style="6" customWidth="1"/>
    <col min="3844" max="3844" width="16.42578125" style="6" customWidth="1"/>
    <col min="3845" max="3845" width="8.28515625" style="6" customWidth="1"/>
    <col min="3846" max="3846" width="11.42578125" style="6" customWidth="1"/>
    <col min="3847" max="3849" width="10.140625" style="6" customWidth="1"/>
    <col min="3850" max="3850" width="0" style="6" hidden="1" customWidth="1"/>
    <col min="3851" max="4095" width="9" style="6"/>
    <col min="4096" max="4096" width="19.85546875" style="6" customWidth="1"/>
    <col min="4097" max="4097" width="7.7109375" style="6" customWidth="1"/>
    <col min="4098" max="4098" width="9.42578125" style="6" customWidth="1"/>
    <col min="4099" max="4099" width="9.140625" style="6" customWidth="1"/>
    <col min="4100" max="4100" width="16.42578125" style="6" customWidth="1"/>
    <col min="4101" max="4101" width="8.28515625" style="6" customWidth="1"/>
    <col min="4102" max="4102" width="11.42578125" style="6" customWidth="1"/>
    <col min="4103" max="4105" width="10.140625" style="6" customWidth="1"/>
    <col min="4106" max="4106" width="0" style="6" hidden="1" customWidth="1"/>
    <col min="4107" max="4351" width="9" style="6"/>
    <col min="4352" max="4352" width="19.85546875" style="6" customWidth="1"/>
    <col min="4353" max="4353" width="7.7109375" style="6" customWidth="1"/>
    <col min="4354" max="4354" width="9.42578125" style="6" customWidth="1"/>
    <col min="4355" max="4355" width="9.140625" style="6" customWidth="1"/>
    <col min="4356" max="4356" width="16.42578125" style="6" customWidth="1"/>
    <col min="4357" max="4357" width="8.28515625" style="6" customWidth="1"/>
    <col min="4358" max="4358" width="11.42578125" style="6" customWidth="1"/>
    <col min="4359" max="4361" width="10.140625" style="6" customWidth="1"/>
    <col min="4362" max="4362" width="0" style="6" hidden="1" customWidth="1"/>
    <col min="4363" max="4607" width="9" style="6"/>
    <col min="4608" max="4608" width="19.85546875" style="6" customWidth="1"/>
    <col min="4609" max="4609" width="7.7109375" style="6" customWidth="1"/>
    <col min="4610" max="4610" width="9.42578125" style="6" customWidth="1"/>
    <col min="4611" max="4611" width="9.140625" style="6" customWidth="1"/>
    <col min="4612" max="4612" width="16.42578125" style="6" customWidth="1"/>
    <col min="4613" max="4613" width="8.28515625" style="6" customWidth="1"/>
    <col min="4614" max="4614" width="11.42578125" style="6" customWidth="1"/>
    <col min="4615" max="4617" width="10.140625" style="6" customWidth="1"/>
    <col min="4618" max="4618" width="0" style="6" hidden="1" customWidth="1"/>
    <col min="4619" max="4863" width="9" style="6"/>
    <col min="4864" max="4864" width="19.85546875" style="6" customWidth="1"/>
    <col min="4865" max="4865" width="7.7109375" style="6" customWidth="1"/>
    <col min="4866" max="4866" width="9.42578125" style="6" customWidth="1"/>
    <col min="4867" max="4867" width="9.140625" style="6" customWidth="1"/>
    <col min="4868" max="4868" width="16.42578125" style="6" customWidth="1"/>
    <col min="4869" max="4869" width="8.28515625" style="6" customWidth="1"/>
    <col min="4870" max="4870" width="11.42578125" style="6" customWidth="1"/>
    <col min="4871" max="4873" width="10.140625" style="6" customWidth="1"/>
    <col min="4874" max="4874" width="0" style="6" hidden="1" customWidth="1"/>
    <col min="4875" max="5119" width="9" style="6"/>
    <col min="5120" max="5120" width="19.85546875" style="6" customWidth="1"/>
    <col min="5121" max="5121" width="7.7109375" style="6" customWidth="1"/>
    <col min="5122" max="5122" width="9.42578125" style="6" customWidth="1"/>
    <col min="5123" max="5123" width="9.140625" style="6" customWidth="1"/>
    <col min="5124" max="5124" width="16.42578125" style="6" customWidth="1"/>
    <col min="5125" max="5125" width="8.28515625" style="6" customWidth="1"/>
    <col min="5126" max="5126" width="11.42578125" style="6" customWidth="1"/>
    <col min="5127" max="5129" width="10.140625" style="6" customWidth="1"/>
    <col min="5130" max="5130" width="0" style="6" hidden="1" customWidth="1"/>
    <col min="5131" max="5375" width="9" style="6"/>
    <col min="5376" max="5376" width="19.85546875" style="6" customWidth="1"/>
    <col min="5377" max="5377" width="7.7109375" style="6" customWidth="1"/>
    <col min="5378" max="5378" width="9.42578125" style="6" customWidth="1"/>
    <col min="5379" max="5379" width="9.140625" style="6" customWidth="1"/>
    <col min="5380" max="5380" width="16.42578125" style="6" customWidth="1"/>
    <col min="5381" max="5381" width="8.28515625" style="6" customWidth="1"/>
    <col min="5382" max="5382" width="11.42578125" style="6" customWidth="1"/>
    <col min="5383" max="5385" width="10.140625" style="6" customWidth="1"/>
    <col min="5386" max="5386" width="0" style="6" hidden="1" customWidth="1"/>
    <col min="5387" max="5631" width="9" style="6"/>
    <col min="5632" max="5632" width="19.85546875" style="6" customWidth="1"/>
    <col min="5633" max="5633" width="7.7109375" style="6" customWidth="1"/>
    <col min="5634" max="5634" width="9.42578125" style="6" customWidth="1"/>
    <col min="5635" max="5635" width="9.140625" style="6" customWidth="1"/>
    <col min="5636" max="5636" width="16.42578125" style="6" customWidth="1"/>
    <col min="5637" max="5637" width="8.28515625" style="6" customWidth="1"/>
    <col min="5638" max="5638" width="11.42578125" style="6" customWidth="1"/>
    <col min="5639" max="5641" width="10.140625" style="6" customWidth="1"/>
    <col min="5642" max="5642" width="0" style="6" hidden="1" customWidth="1"/>
    <col min="5643" max="5887" width="9" style="6"/>
    <col min="5888" max="5888" width="19.85546875" style="6" customWidth="1"/>
    <col min="5889" max="5889" width="7.7109375" style="6" customWidth="1"/>
    <col min="5890" max="5890" width="9.42578125" style="6" customWidth="1"/>
    <col min="5891" max="5891" width="9.140625" style="6" customWidth="1"/>
    <col min="5892" max="5892" width="16.42578125" style="6" customWidth="1"/>
    <col min="5893" max="5893" width="8.28515625" style="6" customWidth="1"/>
    <col min="5894" max="5894" width="11.42578125" style="6" customWidth="1"/>
    <col min="5895" max="5897" width="10.140625" style="6" customWidth="1"/>
    <col min="5898" max="5898" width="0" style="6" hidden="1" customWidth="1"/>
    <col min="5899" max="6143" width="9" style="6"/>
    <col min="6144" max="6144" width="19.85546875" style="6" customWidth="1"/>
    <col min="6145" max="6145" width="7.7109375" style="6" customWidth="1"/>
    <col min="6146" max="6146" width="9.42578125" style="6" customWidth="1"/>
    <col min="6147" max="6147" width="9.140625" style="6" customWidth="1"/>
    <col min="6148" max="6148" width="16.42578125" style="6" customWidth="1"/>
    <col min="6149" max="6149" width="8.28515625" style="6" customWidth="1"/>
    <col min="6150" max="6150" width="11.42578125" style="6" customWidth="1"/>
    <col min="6151" max="6153" width="10.140625" style="6" customWidth="1"/>
    <col min="6154" max="6154" width="0" style="6" hidden="1" customWidth="1"/>
    <col min="6155" max="6399" width="9" style="6"/>
    <col min="6400" max="6400" width="19.85546875" style="6" customWidth="1"/>
    <col min="6401" max="6401" width="7.7109375" style="6" customWidth="1"/>
    <col min="6402" max="6402" width="9.42578125" style="6" customWidth="1"/>
    <col min="6403" max="6403" width="9.140625" style="6" customWidth="1"/>
    <col min="6404" max="6404" width="16.42578125" style="6" customWidth="1"/>
    <col min="6405" max="6405" width="8.28515625" style="6" customWidth="1"/>
    <col min="6406" max="6406" width="11.42578125" style="6" customWidth="1"/>
    <col min="6407" max="6409" width="10.140625" style="6" customWidth="1"/>
    <col min="6410" max="6410" width="0" style="6" hidden="1" customWidth="1"/>
    <col min="6411" max="6655" width="9" style="6"/>
    <col min="6656" max="6656" width="19.85546875" style="6" customWidth="1"/>
    <col min="6657" max="6657" width="7.7109375" style="6" customWidth="1"/>
    <col min="6658" max="6658" width="9.42578125" style="6" customWidth="1"/>
    <col min="6659" max="6659" width="9.140625" style="6" customWidth="1"/>
    <col min="6660" max="6660" width="16.42578125" style="6" customWidth="1"/>
    <col min="6661" max="6661" width="8.28515625" style="6" customWidth="1"/>
    <col min="6662" max="6662" width="11.42578125" style="6" customWidth="1"/>
    <col min="6663" max="6665" width="10.140625" style="6" customWidth="1"/>
    <col min="6666" max="6666" width="0" style="6" hidden="1" customWidth="1"/>
    <col min="6667" max="6911" width="9" style="6"/>
    <col min="6912" max="6912" width="19.85546875" style="6" customWidth="1"/>
    <col min="6913" max="6913" width="7.7109375" style="6" customWidth="1"/>
    <col min="6914" max="6914" width="9.42578125" style="6" customWidth="1"/>
    <col min="6915" max="6915" width="9.140625" style="6" customWidth="1"/>
    <col min="6916" max="6916" width="16.42578125" style="6" customWidth="1"/>
    <col min="6917" max="6917" width="8.28515625" style="6" customWidth="1"/>
    <col min="6918" max="6918" width="11.42578125" style="6" customWidth="1"/>
    <col min="6919" max="6921" width="10.140625" style="6" customWidth="1"/>
    <col min="6922" max="6922" width="0" style="6" hidden="1" customWidth="1"/>
    <col min="6923" max="7167" width="9" style="6"/>
    <col min="7168" max="7168" width="19.85546875" style="6" customWidth="1"/>
    <col min="7169" max="7169" width="7.7109375" style="6" customWidth="1"/>
    <col min="7170" max="7170" width="9.42578125" style="6" customWidth="1"/>
    <col min="7171" max="7171" width="9.140625" style="6" customWidth="1"/>
    <col min="7172" max="7172" width="16.42578125" style="6" customWidth="1"/>
    <col min="7173" max="7173" width="8.28515625" style="6" customWidth="1"/>
    <col min="7174" max="7174" width="11.42578125" style="6" customWidth="1"/>
    <col min="7175" max="7177" width="10.140625" style="6" customWidth="1"/>
    <col min="7178" max="7178" width="0" style="6" hidden="1" customWidth="1"/>
    <col min="7179" max="7423" width="9" style="6"/>
    <col min="7424" max="7424" width="19.85546875" style="6" customWidth="1"/>
    <col min="7425" max="7425" width="7.7109375" style="6" customWidth="1"/>
    <col min="7426" max="7426" width="9.42578125" style="6" customWidth="1"/>
    <col min="7427" max="7427" width="9.140625" style="6" customWidth="1"/>
    <col min="7428" max="7428" width="16.42578125" style="6" customWidth="1"/>
    <col min="7429" max="7429" width="8.28515625" style="6" customWidth="1"/>
    <col min="7430" max="7430" width="11.42578125" style="6" customWidth="1"/>
    <col min="7431" max="7433" width="10.140625" style="6" customWidth="1"/>
    <col min="7434" max="7434" width="0" style="6" hidden="1" customWidth="1"/>
    <col min="7435" max="7679" width="9" style="6"/>
    <col min="7680" max="7680" width="19.85546875" style="6" customWidth="1"/>
    <col min="7681" max="7681" width="7.7109375" style="6" customWidth="1"/>
    <col min="7682" max="7682" width="9.42578125" style="6" customWidth="1"/>
    <col min="7683" max="7683" width="9.140625" style="6" customWidth="1"/>
    <col min="7684" max="7684" width="16.42578125" style="6" customWidth="1"/>
    <col min="7685" max="7685" width="8.28515625" style="6" customWidth="1"/>
    <col min="7686" max="7686" width="11.42578125" style="6" customWidth="1"/>
    <col min="7687" max="7689" width="10.140625" style="6" customWidth="1"/>
    <col min="7690" max="7690" width="0" style="6" hidden="1" customWidth="1"/>
    <col min="7691" max="7935" width="9" style="6"/>
    <col min="7936" max="7936" width="19.85546875" style="6" customWidth="1"/>
    <col min="7937" max="7937" width="7.7109375" style="6" customWidth="1"/>
    <col min="7938" max="7938" width="9.42578125" style="6" customWidth="1"/>
    <col min="7939" max="7939" width="9.140625" style="6" customWidth="1"/>
    <col min="7940" max="7940" width="16.42578125" style="6" customWidth="1"/>
    <col min="7941" max="7941" width="8.28515625" style="6" customWidth="1"/>
    <col min="7942" max="7942" width="11.42578125" style="6" customWidth="1"/>
    <col min="7943" max="7945" width="10.140625" style="6" customWidth="1"/>
    <col min="7946" max="7946" width="0" style="6" hidden="1" customWidth="1"/>
    <col min="7947" max="8191" width="9" style="6"/>
    <col min="8192" max="8192" width="19.85546875" style="6" customWidth="1"/>
    <col min="8193" max="8193" width="7.7109375" style="6" customWidth="1"/>
    <col min="8194" max="8194" width="9.42578125" style="6" customWidth="1"/>
    <col min="8195" max="8195" width="9.140625" style="6" customWidth="1"/>
    <col min="8196" max="8196" width="16.42578125" style="6" customWidth="1"/>
    <col min="8197" max="8197" width="8.28515625" style="6" customWidth="1"/>
    <col min="8198" max="8198" width="11.42578125" style="6" customWidth="1"/>
    <col min="8199" max="8201" width="10.140625" style="6" customWidth="1"/>
    <col min="8202" max="8202" width="0" style="6" hidden="1" customWidth="1"/>
    <col min="8203" max="8447" width="9" style="6"/>
    <col min="8448" max="8448" width="19.85546875" style="6" customWidth="1"/>
    <col min="8449" max="8449" width="7.7109375" style="6" customWidth="1"/>
    <col min="8450" max="8450" width="9.42578125" style="6" customWidth="1"/>
    <col min="8451" max="8451" width="9.140625" style="6" customWidth="1"/>
    <col min="8452" max="8452" width="16.42578125" style="6" customWidth="1"/>
    <col min="8453" max="8453" width="8.28515625" style="6" customWidth="1"/>
    <col min="8454" max="8454" width="11.42578125" style="6" customWidth="1"/>
    <col min="8455" max="8457" width="10.140625" style="6" customWidth="1"/>
    <col min="8458" max="8458" width="0" style="6" hidden="1" customWidth="1"/>
    <col min="8459" max="8703" width="9" style="6"/>
    <col min="8704" max="8704" width="19.85546875" style="6" customWidth="1"/>
    <col min="8705" max="8705" width="7.7109375" style="6" customWidth="1"/>
    <col min="8706" max="8706" width="9.42578125" style="6" customWidth="1"/>
    <col min="8707" max="8707" width="9.140625" style="6" customWidth="1"/>
    <col min="8708" max="8708" width="16.42578125" style="6" customWidth="1"/>
    <col min="8709" max="8709" width="8.28515625" style="6" customWidth="1"/>
    <col min="8710" max="8710" width="11.42578125" style="6" customWidth="1"/>
    <col min="8711" max="8713" width="10.140625" style="6" customWidth="1"/>
    <col min="8714" max="8714" width="0" style="6" hidden="1" customWidth="1"/>
    <col min="8715" max="8959" width="9" style="6"/>
    <col min="8960" max="8960" width="19.85546875" style="6" customWidth="1"/>
    <col min="8961" max="8961" width="7.7109375" style="6" customWidth="1"/>
    <col min="8962" max="8962" width="9.42578125" style="6" customWidth="1"/>
    <col min="8963" max="8963" width="9.140625" style="6" customWidth="1"/>
    <col min="8964" max="8964" width="16.42578125" style="6" customWidth="1"/>
    <col min="8965" max="8965" width="8.28515625" style="6" customWidth="1"/>
    <col min="8966" max="8966" width="11.42578125" style="6" customWidth="1"/>
    <col min="8967" max="8969" width="10.140625" style="6" customWidth="1"/>
    <col min="8970" max="8970" width="0" style="6" hidden="1" customWidth="1"/>
    <col min="8971" max="9215" width="9" style="6"/>
    <col min="9216" max="9216" width="19.85546875" style="6" customWidth="1"/>
    <col min="9217" max="9217" width="7.7109375" style="6" customWidth="1"/>
    <col min="9218" max="9218" width="9.42578125" style="6" customWidth="1"/>
    <col min="9219" max="9219" width="9.140625" style="6" customWidth="1"/>
    <col min="9220" max="9220" width="16.42578125" style="6" customWidth="1"/>
    <col min="9221" max="9221" width="8.28515625" style="6" customWidth="1"/>
    <col min="9222" max="9222" width="11.42578125" style="6" customWidth="1"/>
    <col min="9223" max="9225" width="10.140625" style="6" customWidth="1"/>
    <col min="9226" max="9226" width="0" style="6" hidden="1" customWidth="1"/>
    <col min="9227" max="9471" width="9" style="6"/>
    <col min="9472" max="9472" width="19.85546875" style="6" customWidth="1"/>
    <col min="9473" max="9473" width="7.7109375" style="6" customWidth="1"/>
    <col min="9474" max="9474" width="9.42578125" style="6" customWidth="1"/>
    <col min="9475" max="9475" width="9.140625" style="6" customWidth="1"/>
    <col min="9476" max="9476" width="16.42578125" style="6" customWidth="1"/>
    <col min="9477" max="9477" width="8.28515625" style="6" customWidth="1"/>
    <col min="9478" max="9478" width="11.42578125" style="6" customWidth="1"/>
    <col min="9479" max="9481" width="10.140625" style="6" customWidth="1"/>
    <col min="9482" max="9482" width="0" style="6" hidden="1" customWidth="1"/>
    <col min="9483" max="9727" width="9" style="6"/>
    <col min="9728" max="9728" width="19.85546875" style="6" customWidth="1"/>
    <col min="9729" max="9729" width="7.7109375" style="6" customWidth="1"/>
    <col min="9730" max="9730" width="9.42578125" style="6" customWidth="1"/>
    <col min="9731" max="9731" width="9.140625" style="6" customWidth="1"/>
    <col min="9732" max="9732" width="16.42578125" style="6" customWidth="1"/>
    <col min="9733" max="9733" width="8.28515625" style="6" customWidth="1"/>
    <col min="9734" max="9734" width="11.42578125" style="6" customWidth="1"/>
    <col min="9735" max="9737" width="10.140625" style="6" customWidth="1"/>
    <col min="9738" max="9738" width="0" style="6" hidden="1" customWidth="1"/>
    <col min="9739" max="9983" width="9" style="6"/>
    <col min="9984" max="9984" width="19.85546875" style="6" customWidth="1"/>
    <col min="9985" max="9985" width="7.7109375" style="6" customWidth="1"/>
    <col min="9986" max="9986" width="9.42578125" style="6" customWidth="1"/>
    <col min="9987" max="9987" width="9.140625" style="6" customWidth="1"/>
    <col min="9988" max="9988" width="16.42578125" style="6" customWidth="1"/>
    <col min="9989" max="9989" width="8.28515625" style="6" customWidth="1"/>
    <col min="9990" max="9990" width="11.42578125" style="6" customWidth="1"/>
    <col min="9991" max="9993" width="10.140625" style="6" customWidth="1"/>
    <col min="9994" max="9994" width="0" style="6" hidden="1" customWidth="1"/>
    <col min="9995" max="10239" width="9" style="6"/>
    <col min="10240" max="10240" width="19.85546875" style="6" customWidth="1"/>
    <col min="10241" max="10241" width="7.7109375" style="6" customWidth="1"/>
    <col min="10242" max="10242" width="9.42578125" style="6" customWidth="1"/>
    <col min="10243" max="10243" width="9.140625" style="6" customWidth="1"/>
    <col min="10244" max="10244" width="16.42578125" style="6" customWidth="1"/>
    <col min="10245" max="10245" width="8.28515625" style="6" customWidth="1"/>
    <col min="10246" max="10246" width="11.42578125" style="6" customWidth="1"/>
    <col min="10247" max="10249" width="10.140625" style="6" customWidth="1"/>
    <col min="10250" max="10250" width="0" style="6" hidden="1" customWidth="1"/>
    <col min="10251" max="10495" width="9" style="6"/>
    <col min="10496" max="10496" width="19.85546875" style="6" customWidth="1"/>
    <col min="10497" max="10497" width="7.7109375" style="6" customWidth="1"/>
    <col min="10498" max="10498" width="9.42578125" style="6" customWidth="1"/>
    <col min="10499" max="10499" width="9.140625" style="6" customWidth="1"/>
    <col min="10500" max="10500" width="16.42578125" style="6" customWidth="1"/>
    <col min="10501" max="10501" width="8.28515625" style="6" customWidth="1"/>
    <col min="10502" max="10502" width="11.42578125" style="6" customWidth="1"/>
    <col min="10503" max="10505" width="10.140625" style="6" customWidth="1"/>
    <col min="10506" max="10506" width="0" style="6" hidden="1" customWidth="1"/>
    <col min="10507" max="10751" width="9" style="6"/>
    <col min="10752" max="10752" width="19.85546875" style="6" customWidth="1"/>
    <col min="10753" max="10753" width="7.7109375" style="6" customWidth="1"/>
    <col min="10754" max="10754" width="9.42578125" style="6" customWidth="1"/>
    <col min="10755" max="10755" width="9.140625" style="6" customWidth="1"/>
    <col min="10756" max="10756" width="16.42578125" style="6" customWidth="1"/>
    <col min="10757" max="10757" width="8.28515625" style="6" customWidth="1"/>
    <col min="10758" max="10758" width="11.42578125" style="6" customWidth="1"/>
    <col min="10759" max="10761" width="10.140625" style="6" customWidth="1"/>
    <col min="10762" max="10762" width="0" style="6" hidden="1" customWidth="1"/>
    <col min="10763" max="11007" width="9" style="6"/>
    <col min="11008" max="11008" width="19.85546875" style="6" customWidth="1"/>
    <col min="11009" max="11009" width="7.7109375" style="6" customWidth="1"/>
    <col min="11010" max="11010" width="9.42578125" style="6" customWidth="1"/>
    <col min="11011" max="11011" width="9.140625" style="6" customWidth="1"/>
    <col min="11012" max="11012" width="16.42578125" style="6" customWidth="1"/>
    <col min="11013" max="11013" width="8.28515625" style="6" customWidth="1"/>
    <col min="11014" max="11014" width="11.42578125" style="6" customWidth="1"/>
    <col min="11015" max="11017" width="10.140625" style="6" customWidth="1"/>
    <col min="11018" max="11018" width="0" style="6" hidden="1" customWidth="1"/>
    <col min="11019" max="11263" width="9" style="6"/>
    <col min="11264" max="11264" width="19.85546875" style="6" customWidth="1"/>
    <col min="11265" max="11265" width="7.7109375" style="6" customWidth="1"/>
    <col min="11266" max="11266" width="9.42578125" style="6" customWidth="1"/>
    <col min="11267" max="11267" width="9.140625" style="6" customWidth="1"/>
    <col min="11268" max="11268" width="16.42578125" style="6" customWidth="1"/>
    <col min="11269" max="11269" width="8.28515625" style="6" customWidth="1"/>
    <col min="11270" max="11270" width="11.42578125" style="6" customWidth="1"/>
    <col min="11271" max="11273" width="10.140625" style="6" customWidth="1"/>
    <col min="11274" max="11274" width="0" style="6" hidden="1" customWidth="1"/>
    <col min="11275" max="11519" width="9" style="6"/>
    <col min="11520" max="11520" width="19.85546875" style="6" customWidth="1"/>
    <col min="11521" max="11521" width="7.7109375" style="6" customWidth="1"/>
    <col min="11522" max="11522" width="9.42578125" style="6" customWidth="1"/>
    <col min="11523" max="11523" width="9.140625" style="6" customWidth="1"/>
    <col min="11524" max="11524" width="16.42578125" style="6" customWidth="1"/>
    <col min="11525" max="11525" width="8.28515625" style="6" customWidth="1"/>
    <col min="11526" max="11526" width="11.42578125" style="6" customWidth="1"/>
    <col min="11527" max="11529" width="10.140625" style="6" customWidth="1"/>
    <col min="11530" max="11530" width="0" style="6" hidden="1" customWidth="1"/>
    <col min="11531" max="11775" width="9" style="6"/>
    <col min="11776" max="11776" width="19.85546875" style="6" customWidth="1"/>
    <col min="11777" max="11777" width="7.7109375" style="6" customWidth="1"/>
    <col min="11778" max="11778" width="9.42578125" style="6" customWidth="1"/>
    <col min="11779" max="11779" width="9.140625" style="6" customWidth="1"/>
    <col min="11780" max="11780" width="16.42578125" style="6" customWidth="1"/>
    <col min="11781" max="11781" width="8.28515625" style="6" customWidth="1"/>
    <col min="11782" max="11782" width="11.42578125" style="6" customWidth="1"/>
    <col min="11783" max="11785" width="10.140625" style="6" customWidth="1"/>
    <col min="11786" max="11786" width="0" style="6" hidden="1" customWidth="1"/>
    <col min="11787" max="12031" width="9" style="6"/>
    <col min="12032" max="12032" width="19.85546875" style="6" customWidth="1"/>
    <col min="12033" max="12033" width="7.7109375" style="6" customWidth="1"/>
    <col min="12034" max="12034" width="9.42578125" style="6" customWidth="1"/>
    <col min="12035" max="12035" width="9.140625" style="6" customWidth="1"/>
    <col min="12036" max="12036" width="16.42578125" style="6" customWidth="1"/>
    <col min="12037" max="12037" width="8.28515625" style="6" customWidth="1"/>
    <col min="12038" max="12038" width="11.42578125" style="6" customWidth="1"/>
    <col min="12039" max="12041" width="10.140625" style="6" customWidth="1"/>
    <col min="12042" max="12042" width="0" style="6" hidden="1" customWidth="1"/>
    <col min="12043" max="12287" width="9" style="6"/>
    <col min="12288" max="12288" width="19.85546875" style="6" customWidth="1"/>
    <col min="12289" max="12289" width="7.7109375" style="6" customWidth="1"/>
    <col min="12290" max="12290" width="9.42578125" style="6" customWidth="1"/>
    <col min="12291" max="12291" width="9.140625" style="6" customWidth="1"/>
    <col min="12292" max="12292" width="16.42578125" style="6" customWidth="1"/>
    <col min="12293" max="12293" width="8.28515625" style="6" customWidth="1"/>
    <col min="12294" max="12294" width="11.42578125" style="6" customWidth="1"/>
    <col min="12295" max="12297" width="10.140625" style="6" customWidth="1"/>
    <col min="12298" max="12298" width="0" style="6" hidden="1" customWidth="1"/>
    <col min="12299" max="12543" width="9" style="6"/>
    <col min="12544" max="12544" width="19.85546875" style="6" customWidth="1"/>
    <col min="12545" max="12545" width="7.7109375" style="6" customWidth="1"/>
    <col min="12546" max="12546" width="9.42578125" style="6" customWidth="1"/>
    <col min="12547" max="12547" width="9.140625" style="6" customWidth="1"/>
    <col min="12548" max="12548" width="16.42578125" style="6" customWidth="1"/>
    <col min="12549" max="12549" width="8.28515625" style="6" customWidth="1"/>
    <col min="12550" max="12550" width="11.42578125" style="6" customWidth="1"/>
    <col min="12551" max="12553" width="10.140625" style="6" customWidth="1"/>
    <col min="12554" max="12554" width="0" style="6" hidden="1" customWidth="1"/>
    <col min="12555" max="12799" width="9" style="6"/>
    <col min="12800" max="12800" width="19.85546875" style="6" customWidth="1"/>
    <col min="12801" max="12801" width="7.7109375" style="6" customWidth="1"/>
    <col min="12802" max="12802" width="9.42578125" style="6" customWidth="1"/>
    <col min="12803" max="12803" width="9.140625" style="6" customWidth="1"/>
    <col min="12804" max="12804" width="16.42578125" style="6" customWidth="1"/>
    <col min="12805" max="12805" width="8.28515625" style="6" customWidth="1"/>
    <col min="12806" max="12806" width="11.42578125" style="6" customWidth="1"/>
    <col min="12807" max="12809" width="10.140625" style="6" customWidth="1"/>
    <col min="12810" max="12810" width="0" style="6" hidden="1" customWidth="1"/>
    <col min="12811" max="13055" width="9" style="6"/>
    <col min="13056" max="13056" width="19.85546875" style="6" customWidth="1"/>
    <col min="13057" max="13057" width="7.7109375" style="6" customWidth="1"/>
    <col min="13058" max="13058" width="9.42578125" style="6" customWidth="1"/>
    <col min="13059" max="13059" width="9.140625" style="6" customWidth="1"/>
    <col min="13060" max="13060" width="16.42578125" style="6" customWidth="1"/>
    <col min="13061" max="13061" width="8.28515625" style="6" customWidth="1"/>
    <col min="13062" max="13062" width="11.42578125" style="6" customWidth="1"/>
    <col min="13063" max="13065" width="10.140625" style="6" customWidth="1"/>
    <col min="13066" max="13066" width="0" style="6" hidden="1" customWidth="1"/>
    <col min="13067" max="13311" width="9" style="6"/>
    <col min="13312" max="13312" width="19.85546875" style="6" customWidth="1"/>
    <col min="13313" max="13313" width="7.7109375" style="6" customWidth="1"/>
    <col min="13314" max="13314" width="9.42578125" style="6" customWidth="1"/>
    <col min="13315" max="13315" width="9.140625" style="6" customWidth="1"/>
    <col min="13316" max="13316" width="16.42578125" style="6" customWidth="1"/>
    <col min="13317" max="13317" width="8.28515625" style="6" customWidth="1"/>
    <col min="13318" max="13318" width="11.42578125" style="6" customWidth="1"/>
    <col min="13319" max="13321" width="10.140625" style="6" customWidth="1"/>
    <col min="13322" max="13322" width="0" style="6" hidden="1" customWidth="1"/>
    <col min="13323" max="13567" width="9" style="6"/>
    <col min="13568" max="13568" width="19.85546875" style="6" customWidth="1"/>
    <col min="13569" max="13569" width="7.7109375" style="6" customWidth="1"/>
    <col min="13570" max="13570" width="9.42578125" style="6" customWidth="1"/>
    <col min="13571" max="13571" width="9.140625" style="6" customWidth="1"/>
    <col min="13572" max="13572" width="16.42578125" style="6" customWidth="1"/>
    <col min="13573" max="13573" width="8.28515625" style="6" customWidth="1"/>
    <col min="13574" max="13574" width="11.42578125" style="6" customWidth="1"/>
    <col min="13575" max="13577" width="10.140625" style="6" customWidth="1"/>
    <col min="13578" max="13578" width="0" style="6" hidden="1" customWidth="1"/>
    <col min="13579" max="13823" width="9" style="6"/>
    <col min="13824" max="13824" width="19.85546875" style="6" customWidth="1"/>
    <col min="13825" max="13825" width="7.7109375" style="6" customWidth="1"/>
    <col min="13826" max="13826" width="9.42578125" style="6" customWidth="1"/>
    <col min="13827" max="13827" width="9.140625" style="6" customWidth="1"/>
    <col min="13828" max="13828" width="16.42578125" style="6" customWidth="1"/>
    <col min="13829" max="13829" width="8.28515625" style="6" customWidth="1"/>
    <col min="13830" max="13830" width="11.42578125" style="6" customWidth="1"/>
    <col min="13831" max="13833" width="10.140625" style="6" customWidth="1"/>
    <col min="13834" max="13834" width="0" style="6" hidden="1" customWidth="1"/>
    <col min="13835" max="14079" width="9" style="6"/>
    <col min="14080" max="14080" width="19.85546875" style="6" customWidth="1"/>
    <col min="14081" max="14081" width="7.7109375" style="6" customWidth="1"/>
    <col min="14082" max="14082" width="9.42578125" style="6" customWidth="1"/>
    <col min="14083" max="14083" width="9.140625" style="6" customWidth="1"/>
    <col min="14084" max="14084" width="16.42578125" style="6" customWidth="1"/>
    <col min="14085" max="14085" width="8.28515625" style="6" customWidth="1"/>
    <col min="14086" max="14086" width="11.42578125" style="6" customWidth="1"/>
    <col min="14087" max="14089" width="10.140625" style="6" customWidth="1"/>
    <col min="14090" max="14090" width="0" style="6" hidden="1" customWidth="1"/>
    <col min="14091" max="14335" width="9" style="6"/>
    <col min="14336" max="14336" width="19.85546875" style="6" customWidth="1"/>
    <col min="14337" max="14337" width="7.7109375" style="6" customWidth="1"/>
    <col min="14338" max="14338" width="9.42578125" style="6" customWidth="1"/>
    <col min="14339" max="14339" width="9.140625" style="6" customWidth="1"/>
    <col min="14340" max="14340" width="16.42578125" style="6" customWidth="1"/>
    <col min="14341" max="14341" width="8.28515625" style="6" customWidth="1"/>
    <col min="14342" max="14342" width="11.42578125" style="6" customWidth="1"/>
    <col min="14343" max="14345" width="10.140625" style="6" customWidth="1"/>
    <col min="14346" max="14346" width="0" style="6" hidden="1" customWidth="1"/>
    <col min="14347" max="14591" width="9" style="6"/>
    <col min="14592" max="14592" width="19.85546875" style="6" customWidth="1"/>
    <col min="14593" max="14593" width="7.7109375" style="6" customWidth="1"/>
    <col min="14594" max="14594" width="9.42578125" style="6" customWidth="1"/>
    <col min="14595" max="14595" width="9.140625" style="6" customWidth="1"/>
    <col min="14596" max="14596" width="16.42578125" style="6" customWidth="1"/>
    <col min="14597" max="14597" width="8.28515625" style="6" customWidth="1"/>
    <col min="14598" max="14598" width="11.42578125" style="6" customWidth="1"/>
    <col min="14599" max="14601" width="10.140625" style="6" customWidth="1"/>
    <col min="14602" max="14602" width="0" style="6" hidden="1" customWidth="1"/>
    <col min="14603" max="14847" width="9" style="6"/>
    <col min="14848" max="14848" width="19.85546875" style="6" customWidth="1"/>
    <col min="14849" max="14849" width="7.7109375" style="6" customWidth="1"/>
    <col min="14850" max="14850" width="9.42578125" style="6" customWidth="1"/>
    <col min="14851" max="14851" width="9.140625" style="6" customWidth="1"/>
    <col min="14852" max="14852" width="16.42578125" style="6" customWidth="1"/>
    <col min="14853" max="14853" width="8.28515625" style="6" customWidth="1"/>
    <col min="14854" max="14854" width="11.42578125" style="6" customWidth="1"/>
    <col min="14855" max="14857" width="10.140625" style="6" customWidth="1"/>
    <col min="14858" max="14858" width="0" style="6" hidden="1" customWidth="1"/>
    <col min="14859" max="15103" width="9" style="6"/>
    <col min="15104" max="15104" width="19.85546875" style="6" customWidth="1"/>
    <col min="15105" max="15105" width="7.7109375" style="6" customWidth="1"/>
    <col min="15106" max="15106" width="9.42578125" style="6" customWidth="1"/>
    <col min="15107" max="15107" width="9.140625" style="6" customWidth="1"/>
    <col min="15108" max="15108" width="16.42578125" style="6" customWidth="1"/>
    <col min="15109" max="15109" width="8.28515625" style="6" customWidth="1"/>
    <col min="15110" max="15110" width="11.42578125" style="6" customWidth="1"/>
    <col min="15111" max="15113" width="10.140625" style="6" customWidth="1"/>
    <col min="15114" max="15114" width="0" style="6" hidden="1" customWidth="1"/>
    <col min="15115" max="15359" width="9" style="6"/>
    <col min="15360" max="15360" width="19.85546875" style="6" customWidth="1"/>
    <col min="15361" max="15361" width="7.7109375" style="6" customWidth="1"/>
    <col min="15362" max="15362" width="9.42578125" style="6" customWidth="1"/>
    <col min="15363" max="15363" width="9.140625" style="6" customWidth="1"/>
    <col min="15364" max="15364" width="16.42578125" style="6" customWidth="1"/>
    <col min="15365" max="15365" width="8.28515625" style="6" customWidth="1"/>
    <col min="15366" max="15366" width="11.42578125" style="6" customWidth="1"/>
    <col min="15367" max="15369" width="10.140625" style="6" customWidth="1"/>
    <col min="15370" max="15370" width="0" style="6" hidden="1" customWidth="1"/>
    <col min="15371" max="15615" width="9" style="6"/>
    <col min="15616" max="15616" width="19.85546875" style="6" customWidth="1"/>
    <col min="15617" max="15617" width="7.7109375" style="6" customWidth="1"/>
    <col min="15618" max="15618" width="9.42578125" style="6" customWidth="1"/>
    <col min="15619" max="15619" width="9.140625" style="6" customWidth="1"/>
    <col min="15620" max="15620" width="16.42578125" style="6" customWidth="1"/>
    <col min="15621" max="15621" width="8.28515625" style="6" customWidth="1"/>
    <col min="15622" max="15622" width="11.42578125" style="6" customWidth="1"/>
    <col min="15623" max="15625" width="10.140625" style="6" customWidth="1"/>
    <col min="15626" max="15626" width="0" style="6" hidden="1" customWidth="1"/>
    <col min="15627" max="15871" width="9" style="6"/>
    <col min="15872" max="15872" width="19.85546875" style="6" customWidth="1"/>
    <col min="15873" max="15873" width="7.7109375" style="6" customWidth="1"/>
    <col min="15874" max="15874" width="9.42578125" style="6" customWidth="1"/>
    <col min="15875" max="15875" width="9.140625" style="6" customWidth="1"/>
    <col min="15876" max="15876" width="16.42578125" style="6" customWidth="1"/>
    <col min="15877" max="15877" width="8.28515625" style="6" customWidth="1"/>
    <col min="15878" max="15878" width="11.42578125" style="6" customWidth="1"/>
    <col min="15879" max="15881" width="10.140625" style="6" customWidth="1"/>
    <col min="15882" max="15882" width="0" style="6" hidden="1" customWidth="1"/>
    <col min="15883" max="16127" width="9" style="6"/>
    <col min="16128" max="16128" width="19.85546875" style="6" customWidth="1"/>
    <col min="16129" max="16129" width="7.7109375" style="6" customWidth="1"/>
    <col min="16130" max="16130" width="9.42578125" style="6" customWidth="1"/>
    <col min="16131" max="16131" width="9.140625" style="6" customWidth="1"/>
    <col min="16132" max="16132" width="16.42578125" style="6" customWidth="1"/>
    <col min="16133" max="16133" width="8.28515625" style="6" customWidth="1"/>
    <col min="16134" max="16134" width="11.42578125" style="6" customWidth="1"/>
    <col min="16135" max="16137" width="10.140625" style="6" customWidth="1"/>
    <col min="16138" max="16138" width="0" style="6" hidden="1" customWidth="1"/>
    <col min="16139" max="16384" width="9" style="6"/>
  </cols>
  <sheetData>
    <row r="2" spans="1:12" ht="69" customHeight="1">
      <c r="C2" s="573"/>
      <c r="D2" s="573"/>
      <c r="E2" s="573"/>
      <c r="F2" s="573"/>
      <c r="G2" s="573"/>
      <c r="H2" s="573"/>
      <c r="I2" s="573"/>
      <c r="J2" s="573"/>
      <c r="K2" s="573"/>
      <c r="L2" s="573"/>
    </row>
    <row r="3" spans="1:12" ht="18">
      <c r="C3" s="539" t="s">
        <v>297</v>
      </c>
      <c r="D3" s="539"/>
      <c r="E3" s="539"/>
      <c r="F3" s="539"/>
      <c r="G3" s="539"/>
      <c r="H3" s="15"/>
      <c r="I3" s="15"/>
      <c r="J3" s="15"/>
    </row>
    <row r="4" spans="1:12" ht="21" customHeight="1">
      <c r="C4" s="540" t="s">
        <v>298</v>
      </c>
      <c r="D4" s="540"/>
      <c r="E4" s="540"/>
      <c r="F4" s="540"/>
      <c r="G4" s="540"/>
      <c r="H4" s="15"/>
      <c r="I4" s="15"/>
      <c r="J4" s="15"/>
    </row>
    <row r="5" spans="1:12" ht="24.75" customHeight="1">
      <c r="E5" s="24"/>
      <c r="F5" s="22"/>
      <c r="H5" s="22"/>
      <c r="I5" s="192" t="s">
        <v>2</v>
      </c>
      <c r="J5" s="611">
        <f>'NE-AEC7 (DIRECTLY)'!$J$6</f>
        <v>41046</v>
      </c>
    </row>
    <row r="6" spans="1:12" s="30" customFormat="1" ht="36" hidden="1" customHeight="1">
      <c r="A6" s="26" t="s">
        <v>21</v>
      </c>
      <c r="B6" s="210" t="s">
        <v>22</v>
      </c>
      <c r="C6" s="27" t="s">
        <v>23</v>
      </c>
      <c r="D6" s="27" t="s">
        <v>5</v>
      </c>
      <c r="E6" s="26" t="s">
        <v>299</v>
      </c>
      <c r="F6" s="27" t="s">
        <v>300</v>
      </c>
      <c r="G6" s="179" t="s">
        <v>231</v>
      </c>
      <c r="H6" s="29" t="s">
        <v>301</v>
      </c>
      <c r="I6" s="29" t="s">
        <v>302</v>
      </c>
      <c r="J6" s="29" t="s">
        <v>303</v>
      </c>
    </row>
    <row r="7" spans="1:12" s="33" customFormat="1" ht="38.25" hidden="1" customHeight="1">
      <c r="A7" s="262" t="e">
        <f>'[1]WM-AMC1'!A8</f>
        <v>#REF!</v>
      </c>
      <c r="B7" s="263" t="e">
        <f>'[1]WM-AMC1'!B8</f>
        <v>#REF!</v>
      </c>
      <c r="C7" s="76">
        <f>'[1]WM-AMC1'!C8</f>
        <v>40612</v>
      </c>
      <c r="D7" s="76">
        <f t="shared" ref="D7:D56" si="0">C7+3</f>
        <v>40615</v>
      </c>
      <c r="E7" s="73" t="e">
        <f>'[1]US-MINA'!E24</f>
        <v>#REF!</v>
      </c>
      <c r="F7" s="264">
        <f>'[1]US-MINA'!F24</f>
        <v>40619</v>
      </c>
      <c r="G7" s="264">
        <f>'[1]US-MINA'!G24</f>
        <v>40636</v>
      </c>
      <c r="H7" s="264">
        <f>G7+13</f>
        <v>40649</v>
      </c>
      <c r="I7" s="264">
        <f>H7+2</f>
        <v>40651</v>
      </c>
      <c r="J7" s="264">
        <f t="shared" ref="I7:J22" si="1">I7+3</f>
        <v>40654</v>
      </c>
    </row>
    <row r="8" spans="1:12" s="33" customFormat="1" ht="38.25" hidden="1" customHeight="1">
      <c r="A8" s="262" t="e">
        <f>'[1]WM-AMC1'!A9</f>
        <v>#REF!</v>
      </c>
      <c r="B8" s="263" t="e">
        <f>'[1]WM-AMC1'!B9</f>
        <v>#REF!</v>
      </c>
      <c r="C8" s="76">
        <f>'[1]WM-AMC1'!C9</f>
        <v>40619</v>
      </c>
      <c r="D8" s="76">
        <f t="shared" si="0"/>
        <v>40622</v>
      </c>
      <c r="E8" s="73" t="e">
        <f>'[1]US-MINA'!E25</f>
        <v>#REF!</v>
      </c>
      <c r="F8" s="264">
        <f>'[1]US-MINA'!F25</f>
        <v>40626</v>
      </c>
      <c r="G8" s="264">
        <f>'[1]US-MINA'!G25</f>
        <v>40643</v>
      </c>
      <c r="H8" s="264">
        <f t="shared" ref="H8:H56" si="2">G8+11</f>
        <v>40654</v>
      </c>
      <c r="I8" s="264">
        <f t="shared" si="1"/>
        <v>40657</v>
      </c>
      <c r="J8" s="264">
        <f t="shared" si="1"/>
        <v>40660</v>
      </c>
    </row>
    <row r="9" spans="1:12" s="33" customFormat="1" ht="38.25" hidden="1" customHeight="1">
      <c r="A9" s="262" t="e">
        <f>'[1]WM-AMC1'!A10</f>
        <v>#REF!</v>
      </c>
      <c r="B9" s="263" t="e">
        <f>'[1]WM-AMC1'!B10</f>
        <v>#REF!</v>
      </c>
      <c r="C9" s="76">
        <f>'[1]WM-AMC1'!C10</f>
        <v>40626</v>
      </c>
      <c r="D9" s="76">
        <f t="shared" si="0"/>
        <v>40629</v>
      </c>
      <c r="E9" s="73" t="e">
        <f>'[1]US-MINA'!E26</f>
        <v>#REF!</v>
      </c>
      <c r="F9" s="264">
        <f>'[1]US-MINA'!F26</f>
        <v>40633</v>
      </c>
      <c r="G9" s="264">
        <f>'[1]US-MINA'!G26</f>
        <v>40650</v>
      </c>
      <c r="H9" s="264">
        <f t="shared" si="2"/>
        <v>40661</v>
      </c>
      <c r="I9" s="264">
        <f t="shared" si="1"/>
        <v>40664</v>
      </c>
      <c r="J9" s="264">
        <f t="shared" si="1"/>
        <v>40667</v>
      </c>
    </row>
    <row r="10" spans="1:12" s="33" customFormat="1" ht="38.25" hidden="1" customHeight="1">
      <c r="A10" s="262" t="e">
        <f>'[1]WM-AMC1'!A11</f>
        <v>#REF!</v>
      </c>
      <c r="B10" s="263" t="e">
        <f>'[1]WM-AMC1'!B11</f>
        <v>#REF!</v>
      </c>
      <c r="C10" s="76">
        <f>'[1]WM-AMC1'!C11</f>
        <v>40633</v>
      </c>
      <c r="D10" s="76">
        <f t="shared" si="0"/>
        <v>40636</v>
      </c>
      <c r="E10" s="73" t="e">
        <f>'[1]US-MINA'!E27</f>
        <v>#REF!</v>
      </c>
      <c r="F10" s="264">
        <f>'[1]US-MINA'!F27</f>
        <v>40640</v>
      </c>
      <c r="G10" s="264">
        <f>'[1]US-MINA'!G27</f>
        <v>40657</v>
      </c>
      <c r="H10" s="264">
        <f>G10+10</f>
        <v>40667</v>
      </c>
      <c r="I10" s="264">
        <f t="shared" si="1"/>
        <v>40670</v>
      </c>
      <c r="J10" s="264">
        <f t="shared" si="1"/>
        <v>40673</v>
      </c>
    </row>
    <row r="11" spans="1:12" s="33" customFormat="1" ht="38.25" hidden="1" customHeight="1">
      <c r="A11" s="262" t="e">
        <f>'[1]WM-AMC1'!A12</f>
        <v>#REF!</v>
      </c>
      <c r="B11" s="263" t="e">
        <f>'[1]WM-AMC1'!B12</f>
        <v>#REF!</v>
      </c>
      <c r="C11" s="76">
        <f>'[1]WM-AMC1'!C12</f>
        <v>40640</v>
      </c>
      <c r="D11" s="76">
        <f t="shared" si="0"/>
        <v>40643</v>
      </c>
      <c r="E11" s="73" t="e">
        <f>'[1]US-MINA'!E28</f>
        <v>#REF!</v>
      </c>
      <c r="F11" s="264">
        <f>'[1]US-MINA'!F28</f>
        <v>40647</v>
      </c>
      <c r="G11" s="264">
        <f>'[1]US-MINA'!G28</f>
        <v>40664</v>
      </c>
      <c r="H11" s="264">
        <f t="shared" si="2"/>
        <v>40675</v>
      </c>
      <c r="I11" s="264">
        <f t="shared" si="1"/>
        <v>40678</v>
      </c>
      <c r="J11" s="264">
        <f t="shared" si="1"/>
        <v>40681</v>
      </c>
    </row>
    <row r="12" spans="1:12" s="33" customFormat="1" ht="38.25" hidden="1" customHeight="1">
      <c r="A12" s="262" t="e">
        <f>'[1]WM-AMC1'!A13</f>
        <v>#REF!</v>
      </c>
      <c r="B12" s="263" t="e">
        <f>'[1]WM-AMC1'!B13</f>
        <v>#REF!</v>
      </c>
      <c r="C12" s="76">
        <f>'[1]WM-AMC1'!C13</f>
        <v>40647</v>
      </c>
      <c r="D12" s="76">
        <f t="shared" si="0"/>
        <v>40650</v>
      </c>
      <c r="E12" s="73" t="e">
        <f>'[1]US-MINA'!E29</f>
        <v>#REF!</v>
      </c>
      <c r="F12" s="264">
        <f>'[1]US-MINA'!F29</f>
        <v>40654</v>
      </c>
      <c r="G12" s="264">
        <f>'[1]US-MINA'!G29</f>
        <v>40671</v>
      </c>
      <c r="H12" s="264">
        <f t="shared" si="2"/>
        <v>40682</v>
      </c>
      <c r="I12" s="264">
        <f t="shared" si="1"/>
        <v>40685</v>
      </c>
      <c r="J12" s="264">
        <f t="shared" si="1"/>
        <v>40688</v>
      </c>
    </row>
    <row r="13" spans="1:12" s="33" customFormat="1" ht="38.25" hidden="1" customHeight="1">
      <c r="A13" s="262" t="e">
        <f>'[1]WM-AMC1'!A14</f>
        <v>#REF!</v>
      </c>
      <c r="B13" s="263" t="e">
        <f>'[1]WM-AMC1'!B14</f>
        <v>#REF!</v>
      </c>
      <c r="C13" s="76">
        <f>'[1]WM-AMC1'!C14</f>
        <v>40654</v>
      </c>
      <c r="D13" s="76">
        <f t="shared" si="0"/>
        <v>40657</v>
      </c>
      <c r="E13" s="73" t="e">
        <f>'[1]US-MINA'!E30</f>
        <v>#REF!</v>
      </c>
      <c r="F13" s="264">
        <f>'[1]US-MINA'!F30</f>
        <v>40661</v>
      </c>
      <c r="G13" s="264">
        <f>'[1]US-MINA'!G30</f>
        <v>40678</v>
      </c>
      <c r="H13" s="264">
        <f t="shared" si="2"/>
        <v>40689</v>
      </c>
      <c r="I13" s="264">
        <f t="shared" si="1"/>
        <v>40692</v>
      </c>
      <c r="J13" s="264">
        <f t="shared" si="1"/>
        <v>40695</v>
      </c>
    </row>
    <row r="14" spans="1:12" s="33" customFormat="1" ht="38.25" hidden="1" customHeight="1">
      <c r="A14" s="262" t="e">
        <f>'[1]WM-AMC1'!A15</f>
        <v>#REF!</v>
      </c>
      <c r="B14" s="263" t="e">
        <f>'[1]WM-AMC1'!B15</f>
        <v>#REF!</v>
      </c>
      <c r="C14" s="76">
        <f>'[1]WM-AMC1'!C15</f>
        <v>40661</v>
      </c>
      <c r="D14" s="76">
        <f t="shared" si="0"/>
        <v>40664</v>
      </c>
      <c r="E14" s="73" t="e">
        <f>'[1]US-MINA'!E31</f>
        <v>#REF!</v>
      </c>
      <c r="F14" s="264">
        <f>'[1]US-MINA'!F31</f>
        <v>40668</v>
      </c>
      <c r="G14" s="264">
        <f>'[1]US-MINA'!G31</f>
        <v>40686</v>
      </c>
      <c r="H14" s="264">
        <f t="shared" si="2"/>
        <v>40697</v>
      </c>
      <c r="I14" s="264">
        <f t="shared" si="1"/>
        <v>40700</v>
      </c>
      <c r="J14" s="264">
        <f t="shared" si="1"/>
        <v>40703</v>
      </c>
    </row>
    <row r="15" spans="1:12" s="33" customFormat="1" ht="38.25" hidden="1" customHeight="1">
      <c r="A15" s="262" t="str">
        <f>'[1]WM-AMC1'!A16</f>
        <v>BERNHARD SIBUM</v>
      </c>
      <c r="B15" s="265">
        <f>'[1]WM-AMC1'!B16</f>
        <v>40</v>
      </c>
      <c r="C15" s="76">
        <f>'[1]WM-AMC1'!C16</f>
        <v>40668</v>
      </c>
      <c r="D15" s="76">
        <f t="shared" si="0"/>
        <v>40671</v>
      </c>
      <c r="E15" s="73" t="e">
        <f>'[1]US-MINA'!E32</f>
        <v>#REF!</v>
      </c>
      <c r="F15" s="264">
        <f>'[1]US-MINA'!F32</f>
        <v>40675</v>
      </c>
      <c r="G15" s="264">
        <f>'[1]US-MINA'!G32</f>
        <v>40695</v>
      </c>
      <c r="H15" s="264">
        <f t="shared" si="2"/>
        <v>40706</v>
      </c>
      <c r="I15" s="264">
        <f t="shared" si="1"/>
        <v>40709</v>
      </c>
      <c r="J15" s="264">
        <f t="shared" si="1"/>
        <v>40712</v>
      </c>
    </row>
    <row r="16" spans="1:12" s="33" customFormat="1" ht="38.25" hidden="1" customHeight="1">
      <c r="A16" s="262" t="str">
        <f>'[1]WM-AMC1'!A17</f>
        <v>BERNHARD SIBUM</v>
      </c>
      <c r="B16" s="265">
        <f>'[1]WM-AMC1'!B17</f>
        <v>41</v>
      </c>
      <c r="C16" s="76">
        <f>'[1]WM-AMC1'!C17</f>
        <v>40675</v>
      </c>
      <c r="D16" s="76">
        <f t="shared" si="0"/>
        <v>40678</v>
      </c>
      <c r="E16" s="73" t="e">
        <f>'[1]US-MINA'!E33</f>
        <v>#REF!</v>
      </c>
      <c r="F16" s="264">
        <f>'[1]US-MINA'!F33</f>
        <v>40682</v>
      </c>
      <c r="G16" s="264">
        <f>'[1]US-MINA'!G33</f>
        <v>40699</v>
      </c>
      <c r="H16" s="264">
        <f t="shared" si="2"/>
        <v>40710</v>
      </c>
      <c r="I16" s="264">
        <f t="shared" si="1"/>
        <v>40713</v>
      </c>
      <c r="J16" s="264">
        <f t="shared" si="1"/>
        <v>40716</v>
      </c>
    </row>
    <row r="17" spans="1:10" s="33" customFormat="1" ht="38.25" hidden="1" customHeight="1">
      <c r="A17" s="262" t="str">
        <f>'[1]WM-AMC1'!A18</f>
        <v>SARA</v>
      </c>
      <c r="B17" s="265">
        <f>'[1]WM-AMC1'!B18</f>
        <v>42</v>
      </c>
      <c r="C17" s="76">
        <f>'[1]WM-AMC1'!C18</f>
        <v>40682</v>
      </c>
      <c r="D17" s="76">
        <f t="shared" si="0"/>
        <v>40685</v>
      </c>
      <c r="E17" s="73" t="e">
        <f>'[1]US-MINA'!E34</f>
        <v>#REF!</v>
      </c>
      <c r="F17" s="264">
        <f>'[1]US-MINA'!F34</f>
        <v>40689</v>
      </c>
      <c r="G17" s="264">
        <f>'[1]US-MINA'!G34</f>
        <v>40708</v>
      </c>
      <c r="H17" s="264">
        <f>G17+13</f>
        <v>40721</v>
      </c>
      <c r="I17" s="264">
        <f>H17+2</f>
        <v>40723</v>
      </c>
      <c r="J17" s="264">
        <f t="shared" si="1"/>
        <v>40726</v>
      </c>
    </row>
    <row r="18" spans="1:10" s="33" customFormat="1" ht="38.25" hidden="1" customHeight="1">
      <c r="A18" s="262" t="str">
        <f>'[1]WM-AMC1'!A19</f>
        <v>SARA</v>
      </c>
      <c r="B18" s="265">
        <f>'[1]WM-AMC1'!B19</f>
        <v>43</v>
      </c>
      <c r="C18" s="76">
        <f>'[1]WM-AMC1'!C19</f>
        <v>40689</v>
      </c>
      <c r="D18" s="76">
        <f t="shared" si="0"/>
        <v>40692</v>
      </c>
      <c r="E18" s="73" t="e">
        <f>'[1]US-MINA'!E35</f>
        <v>#REF!</v>
      </c>
      <c r="F18" s="264">
        <f>'[1]US-MINA'!F35</f>
        <v>40696</v>
      </c>
      <c r="G18" s="264">
        <f>'[1]US-MINA'!G35</f>
        <v>40714</v>
      </c>
      <c r="H18" s="264">
        <f t="shared" si="2"/>
        <v>40725</v>
      </c>
      <c r="I18" s="264">
        <f t="shared" si="1"/>
        <v>40728</v>
      </c>
      <c r="J18" s="264">
        <f t="shared" si="1"/>
        <v>40731</v>
      </c>
    </row>
    <row r="19" spans="1:10" s="33" customFormat="1" ht="38.25" hidden="1" customHeight="1">
      <c r="A19" s="262" t="str">
        <f>'[1]WM-AMC1'!A20</f>
        <v>SARA</v>
      </c>
      <c r="B19" s="265">
        <f>'[1]WM-AMC1'!B20</f>
        <v>44</v>
      </c>
      <c r="C19" s="76">
        <f>'[1]WM-AMC1'!C20</f>
        <v>40696</v>
      </c>
      <c r="D19" s="76">
        <f t="shared" si="0"/>
        <v>40699</v>
      </c>
      <c r="E19" s="73" t="e">
        <f>'[1]US-MINA'!E36</f>
        <v>#REF!</v>
      </c>
      <c r="F19" s="264">
        <f>'[1]US-MINA'!F36</f>
        <v>40703</v>
      </c>
      <c r="G19" s="264">
        <f>'[1]US-MINA'!G36</f>
        <v>40721</v>
      </c>
      <c r="H19" s="264">
        <f t="shared" si="2"/>
        <v>40732</v>
      </c>
      <c r="I19" s="264">
        <f t="shared" si="1"/>
        <v>40735</v>
      </c>
      <c r="J19" s="264">
        <f t="shared" si="1"/>
        <v>40738</v>
      </c>
    </row>
    <row r="20" spans="1:10" s="33" customFormat="1" ht="38.25" hidden="1" customHeight="1">
      <c r="A20" s="262" t="str">
        <f>'[1]WM-AMC1'!A21</f>
        <v>SARA</v>
      </c>
      <c r="B20" s="265">
        <f>'[1]WM-AMC1'!B21</f>
        <v>45</v>
      </c>
      <c r="C20" s="76">
        <f>'[1]WM-AMC1'!C21</f>
        <v>40703</v>
      </c>
      <c r="D20" s="76">
        <f t="shared" si="0"/>
        <v>40706</v>
      </c>
      <c r="E20" s="73" t="e">
        <f>'[1]US-MINA'!E37</f>
        <v>#REF!</v>
      </c>
      <c r="F20" s="264">
        <f>'[1]US-MINA'!F37</f>
        <v>40710</v>
      </c>
      <c r="G20" s="264">
        <f>'[1]US-MINA'!G37</f>
        <v>40727</v>
      </c>
      <c r="H20" s="264">
        <f t="shared" si="2"/>
        <v>40738</v>
      </c>
      <c r="I20" s="264">
        <f t="shared" si="1"/>
        <v>40741</v>
      </c>
      <c r="J20" s="264">
        <f t="shared" si="1"/>
        <v>40744</v>
      </c>
    </row>
    <row r="21" spans="1:10" s="33" customFormat="1" ht="38.25" hidden="1" customHeight="1">
      <c r="A21" s="262" t="str">
        <f>'[1]WM-AMC1'!A22</f>
        <v>SARA</v>
      </c>
      <c r="B21" s="265">
        <f>'[1]WM-AMC1'!B22</f>
        <v>46</v>
      </c>
      <c r="C21" s="76">
        <f>'[1]WM-AMC1'!C22</f>
        <v>40710</v>
      </c>
      <c r="D21" s="76">
        <f t="shared" si="0"/>
        <v>40713</v>
      </c>
      <c r="E21" s="73" t="e">
        <f>'[1]US-MINA'!E38</f>
        <v>#REF!</v>
      </c>
      <c r="F21" s="264">
        <f>'[1]US-MINA'!F38</f>
        <v>40717</v>
      </c>
      <c r="G21" s="264">
        <f>'[1]US-MINA'!G38</f>
        <v>40734</v>
      </c>
      <c r="H21" s="264">
        <f t="shared" si="2"/>
        <v>40745</v>
      </c>
      <c r="I21" s="264">
        <f t="shared" si="1"/>
        <v>40748</v>
      </c>
      <c r="J21" s="264">
        <f t="shared" si="1"/>
        <v>40751</v>
      </c>
    </row>
    <row r="22" spans="1:10" s="33" customFormat="1" ht="38.25" hidden="1" customHeight="1">
      <c r="A22" s="262" t="str">
        <f>'[1]WM-AMC1'!A23</f>
        <v>SARA</v>
      </c>
      <c r="B22" s="265">
        <f>'[1]WM-AMC1'!B23</f>
        <v>47</v>
      </c>
      <c r="C22" s="76">
        <f>'[1]WM-AMC1'!C23</f>
        <v>40717</v>
      </c>
      <c r="D22" s="76">
        <f t="shared" si="0"/>
        <v>40720</v>
      </c>
      <c r="E22" s="73" t="e">
        <f>'[1]US-MINA'!E39</f>
        <v>#REF!</v>
      </c>
      <c r="F22" s="264">
        <f>'[1]US-MINA'!F39</f>
        <v>40724</v>
      </c>
      <c r="G22" s="264">
        <f>'[1]US-MINA'!G39</f>
        <v>40741</v>
      </c>
      <c r="H22" s="264">
        <f t="shared" si="2"/>
        <v>40752</v>
      </c>
      <c r="I22" s="264">
        <f t="shared" si="1"/>
        <v>40755</v>
      </c>
      <c r="J22" s="264">
        <f t="shared" si="1"/>
        <v>40758</v>
      </c>
    </row>
    <row r="23" spans="1:10" s="33" customFormat="1" ht="38.25" hidden="1" customHeight="1">
      <c r="A23" s="262" t="str">
        <f>'[1]WM-AMC1'!A24</f>
        <v>SARA</v>
      </c>
      <c r="B23" s="265">
        <f>'[1]WM-AMC1'!B24</f>
        <v>48</v>
      </c>
      <c r="C23" s="76">
        <f>'[1]WM-AMC1'!C24</f>
        <v>40724</v>
      </c>
      <c r="D23" s="76">
        <f t="shared" si="0"/>
        <v>40727</v>
      </c>
      <c r="E23" s="73" t="e">
        <f>'[1]US-MINA'!E40</f>
        <v>#REF!</v>
      </c>
      <c r="F23" s="264">
        <f>'[1]US-MINA'!F40</f>
        <v>40731</v>
      </c>
      <c r="G23" s="264">
        <f>'[1]US-MINA'!G40</f>
        <v>40748</v>
      </c>
      <c r="H23" s="264">
        <f t="shared" si="2"/>
        <v>40759</v>
      </c>
      <c r="I23" s="264">
        <f t="shared" ref="I23:J35" si="3">H23+3</f>
        <v>40762</v>
      </c>
      <c r="J23" s="264">
        <f t="shared" si="3"/>
        <v>40765</v>
      </c>
    </row>
    <row r="24" spans="1:10" s="33" customFormat="1" ht="38.25" hidden="1" customHeight="1">
      <c r="A24" s="262" t="str">
        <f>'[1]WM-AMC1'!A25</f>
        <v>SARA</v>
      </c>
      <c r="B24" s="265">
        <f>'[1]WM-AMC1'!B25</f>
        <v>49</v>
      </c>
      <c r="C24" s="76">
        <f>'[1]WM-AMC1'!C25</f>
        <v>40731</v>
      </c>
      <c r="D24" s="76">
        <f t="shared" si="0"/>
        <v>40734</v>
      </c>
      <c r="E24" s="73" t="e">
        <f>'[1]US-MINA'!E41</f>
        <v>#REF!</v>
      </c>
      <c r="F24" s="264">
        <f>'[1]US-MINA'!F41</f>
        <v>40738</v>
      </c>
      <c r="G24" s="264">
        <f>'[1]US-MINA'!G41</f>
        <v>40757</v>
      </c>
      <c r="H24" s="264">
        <f t="shared" si="2"/>
        <v>40768</v>
      </c>
      <c r="I24" s="264">
        <f t="shared" si="3"/>
        <v>40771</v>
      </c>
      <c r="J24" s="264">
        <f t="shared" si="3"/>
        <v>40774</v>
      </c>
    </row>
    <row r="25" spans="1:10" s="33" customFormat="1" ht="38.25" hidden="1" customHeight="1">
      <c r="A25" s="262" t="str">
        <f>'[1]WM-AMC1'!A26</f>
        <v>SARA</v>
      </c>
      <c r="B25" s="265">
        <f>'[1]WM-AMC1'!B26</f>
        <v>50</v>
      </c>
      <c r="C25" s="76">
        <f>'[1]WM-AMC1'!C26</f>
        <v>40738</v>
      </c>
      <c r="D25" s="76">
        <f t="shared" si="0"/>
        <v>40741</v>
      </c>
      <c r="E25" s="73" t="e">
        <f>'[1]US-MINA'!E42</f>
        <v>#REF!</v>
      </c>
      <c r="F25" s="264">
        <f>'[1]US-MINA'!F42</f>
        <v>40748</v>
      </c>
      <c r="G25" s="264">
        <f>'[1]US-MINA'!G42</f>
        <v>40767</v>
      </c>
      <c r="H25" s="264">
        <f t="shared" si="2"/>
        <v>40778</v>
      </c>
      <c r="I25" s="264">
        <f t="shared" si="3"/>
        <v>40781</v>
      </c>
      <c r="J25" s="264">
        <f t="shared" si="3"/>
        <v>40784</v>
      </c>
    </row>
    <row r="26" spans="1:10" s="33" customFormat="1" ht="38.25" hidden="1" customHeight="1">
      <c r="A26" s="262" t="str">
        <f>'[1]WM-AMC1'!A27</f>
        <v>SARA</v>
      </c>
      <c r="B26" s="265">
        <f>'[1]WM-AMC1'!B27</f>
        <v>51</v>
      </c>
      <c r="C26" s="76">
        <f>'[1]WM-AMC1'!C27</f>
        <v>40745</v>
      </c>
      <c r="D26" s="76">
        <f t="shared" si="0"/>
        <v>40748</v>
      </c>
      <c r="E26" s="73" t="e">
        <f>'[1]US-MINA'!E43</f>
        <v>#REF!</v>
      </c>
      <c r="F26" s="264">
        <f>'[1]US-MINA'!F43</f>
        <v>40753</v>
      </c>
      <c r="G26" s="264">
        <f>'[1]US-MINA'!G43</f>
        <v>40773</v>
      </c>
      <c r="H26" s="264">
        <f t="shared" si="2"/>
        <v>40784</v>
      </c>
      <c r="I26" s="264">
        <f t="shared" si="3"/>
        <v>40787</v>
      </c>
      <c r="J26" s="264">
        <f t="shared" si="3"/>
        <v>40790</v>
      </c>
    </row>
    <row r="27" spans="1:10" s="33" customFormat="1" ht="38.25" hidden="1" customHeight="1">
      <c r="A27" s="262" t="str">
        <f>'[1]WM-AMC1'!A28</f>
        <v>SARA</v>
      </c>
      <c r="B27" s="265">
        <f>'[1]WM-AMC1'!B28</f>
        <v>52</v>
      </c>
      <c r="C27" s="76">
        <f>'[1]WM-AMC1'!C28</f>
        <v>40752</v>
      </c>
      <c r="D27" s="76">
        <f t="shared" si="0"/>
        <v>40755</v>
      </c>
      <c r="E27" s="73" t="e">
        <f>'[1]US-MINA'!E44</f>
        <v>#REF!</v>
      </c>
      <c r="F27" s="264">
        <f>'[1]US-MINA'!F44</f>
        <v>40759</v>
      </c>
      <c r="G27" s="264">
        <f>'[1]US-MINA'!G44</f>
        <v>40779</v>
      </c>
      <c r="H27" s="264">
        <f t="shared" si="2"/>
        <v>40790</v>
      </c>
      <c r="I27" s="264">
        <f t="shared" si="3"/>
        <v>40793</v>
      </c>
      <c r="J27" s="264">
        <f t="shared" si="3"/>
        <v>40796</v>
      </c>
    </row>
    <row r="28" spans="1:10" s="33" customFormat="1" ht="38.25" hidden="1" customHeight="1">
      <c r="A28" s="262" t="str">
        <f>'[1]WM-AMC1'!A29</f>
        <v>SARA</v>
      </c>
      <c r="B28" s="265">
        <f>'[1]WM-AMC1'!B29</f>
        <v>53</v>
      </c>
      <c r="C28" s="76">
        <f>'[1]WM-AMC1'!C29</f>
        <v>40759</v>
      </c>
      <c r="D28" s="76">
        <f t="shared" si="0"/>
        <v>40762</v>
      </c>
      <c r="E28" s="73" t="e">
        <f>'[1]US-MINA'!E45</f>
        <v>#REF!</v>
      </c>
      <c r="F28" s="264">
        <f>'[1]US-MINA'!F45</f>
        <v>40766</v>
      </c>
      <c r="G28" s="264">
        <f>'[1]US-MINA'!G45</f>
        <v>40783</v>
      </c>
      <c r="H28" s="264">
        <f t="shared" si="2"/>
        <v>40794</v>
      </c>
      <c r="I28" s="264">
        <f t="shared" si="3"/>
        <v>40797</v>
      </c>
      <c r="J28" s="264">
        <f t="shared" si="3"/>
        <v>40800</v>
      </c>
    </row>
    <row r="29" spans="1:10" s="33" customFormat="1" ht="38.25" hidden="1" customHeight="1">
      <c r="A29" s="262" t="str">
        <f>'[1]WM-AMC1'!A30</f>
        <v>SARA</v>
      </c>
      <c r="B29" s="265">
        <f>'[1]WM-AMC1'!B30</f>
        <v>54</v>
      </c>
      <c r="C29" s="76">
        <f>'[1]WM-AMC1'!C30</f>
        <v>40766</v>
      </c>
      <c r="D29" s="76">
        <f t="shared" si="0"/>
        <v>40769</v>
      </c>
      <c r="E29" s="73" t="e">
        <f>'[1]US-MINA'!E46</f>
        <v>#REF!</v>
      </c>
      <c r="F29" s="264">
        <f>'[1]US-MINA'!F46</f>
        <v>40773</v>
      </c>
      <c r="G29" s="264">
        <f>'[1]US-MINA'!G46</f>
        <v>40790</v>
      </c>
      <c r="H29" s="264">
        <f t="shared" si="2"/>
        <v>40801</v>
      </c>
      <c r="I29" s="264">
        <f t="shared" si="3"/>
        <v>40804</v>
      </c>
      <c r="J29" s="264">
        <f t="shared" si="3"/>
        <v>40807</v>
      </c>
    </row>
    <row r="30" spans="1:10" s="33" customFormat="1" ht="38.25" hidden="1" customHeight="1">
      <c r="A30" s="262" t="str">
        <f>'[1]WM-AMC1'!A31</f>
        <v>SARA</v>
      </c>
      <c r="B30" s="265">
        <f>'[1]WM-AMC1'!B31</f>
        <v>55</v>
      </c>
      <c r="C30" s="76">
        <f>'[1]WM-AMC1'!C31</f>
        <v>40773</v>
      </c>
      <c r="D30" s="76">
        <f t="shared" si="0"/>
        <v>40776</v>
      </c>
      <c r="E30" s="73" t="e">
        <f>'[1]US-MINA'!E47</f>
        <v>#REF!</v>
      </c>
      <c r="F30" s="264">
        <f>'[1]US-MINA'!F47</f>
        <v>40780</v>
      </c>
      <c r="G30" s="264">
        <f>'[1]US-MINA'!G47</f>
        <v>40800</v>
      </c>
      <c r="H30" s="264">
        <f t="shared" si="2"/>
        <v>40811</v>
      </c>
      <c r="I30" s="264">
        <f t="shared" si="3"/>
        <v>40814</v>
      </c>
      <c r="J30" s="264">
        <f t="shared" si="3"/>
        <v>40817</v>
      </c>
    </row>
    <row r="31" spans="1:10" s="33" customFormat="1" ht="38.25" hidden="1" customHeight="1">
      <c r="A31" s="262" t="str">
        <f>'[1]WM-AMC1'!A32</f>
        <v>SARA</v>
      </c>
      <c r="B31" s="265">
        <f>'[1]WM-AMC1'!B32</f>
        <v>56</v>
      </c>
      <c r="C31" s="76">
        <f>'[1]WM-AMC1'!C32</f>
        <v>40780</v>
      </c>
      <c r="D31" s="76">
        <f t="shared" si="0"/>
        <v>40783</v>
      </c>
      <c r="E31" s="73" t="e">
        <f>'[1]US-MINA'!E48</f>
        <v>#REF!</v>
      </c>
      <c r="F31" s="264">
        <f>'[1]US-MINA'!F48</f>
        <v>40787</v>
      </c>
      <c r="G31" s="264">
        <f>'[1]US-MINA'!G48</f>
        <v>40807</v>
      </c>
      <c r="H31" s="264">
        <f t="shared" si="2"/>
        <v>40818</v>
      </c>
      <c r="I31" s="264">
        <f t="shared" si="3"/>
        <v>40821</v>
      </c>
      <c r="J31" s="264">
        <f t="shared" si="3"/>
        <v>40824</v>
      </c>
    </row>
    <row r="32" spans="1:10" s="33" customFormat="1" ht="38.25" hidden="1" customHeight="1">
      <c r="A32" s="262" t="str">
        <f>'[1]WM-AMC1'!A33</f>
        <v>SARA</v>
      </c>
      <c r="B32" s="265">
        <f>'[1]WM-AMC1'!B33</f>
        <v>57</v>
      </c>
      <c r="C32" s="76">
        <f>'[1]WM-AMC1'!C33</f>
        <v>40787</v>
      </c>
      <c r="D32" s="76">
        <f t="shared" si="0"/>
        <v>40790</v>
      </c>
      <c r="E32" s="73" t="e">
        <f>'[1]US-MINA'!E49</f>
        <v>#REF!</v>
      </c>
      <c r="F32" s="264">
        <f>'[1]US-MINA'!F49</f>
        <v>40795</v>
      </c>
      <c r="G32" s="264">
        <f>'[1]US-MINA'!G49</f>
        <v>40817</v>
      </c>
      <c r="H32" s="264">
        <f t="shared" si="2"/>
        <v>40828</v>
      </c>
      <c r="I32" s="264">
        <f t="shared" si="3"/>
        <v>40831</v>
      </c>
      <c r="J32" s="264">
        <f t="shared" si="3"/>
        <v>40834</v>
      </c>
    </row>
    <row r="33" spans="1:10" s="33" customFormat="1" ht="38.25" hidden="1" customHeight="1">
      <c r="A33" s="262" t="str">
        <f>'[1]WM-AMC1'!A34</f>
        <v>SARA</v>
      </c>
      <c r="B33" s="265">
        <f>'[1]WM-AMC1'!B34</f>
        <v>58</v>
      </c>
      <c r="C33" s="76">
        <f>'[1]WM-AMC1'!C34</f>
        <v>40794</v>
      </c>
      <c r="D33" s="76">
        <f t="shared" si="0"/>
        <v>40797</v>
      </c>
      <c r="E33" s="73" t="e">
        <f>'[1]US-MINA'!E50</f>
        <v>#REF!</v>
      </c>
      <c r="F33" s="264">
        <f>'[1]US-MINA'!F50</f>
        <v>40801</v>
      </c>
      <c r="G33" s="264">
        <f>'[1]US-MINA'!G50</f>
        <v>40821</v>
      </c>
      <c r="H33" s="264">
        <f t="shared" si="2"/>
        <v>40832</v>
      </c>
      <c r="I33" s="264">
        <f t="shared" si="3"/>
        <v>40835</v>
      </c>
      <c r="J33" s="264">
        <f t="shared" si="3"/>
        <v>40838</v>
      </c>
    </row>
    <row r="34" spans="1:10" s="33" customFormat="1" ht="38.25" hidden="1" customHeight="1">
      <c r="A34" s="262" t="str">
        <f>'[1]WM-AMC1'!A35</f>
        <v>SARA</v>
      </c>
      <c r="B34" s="265">
        <f>'[1]WM-AMC1'!B35</f>
        <v>59</v>
      </c>
      <c r="C34" s="76">
        <f>'[1]WM-AMC1'!C35</f>
        <v>40801</v>
      </c>
      <c r="D34" s="76">
        <f t="shared" si="0"/>
        <v>40804</v>
      </c>
      <c r="E34" s="73" t="e">
        <f>'[1]US-MINA'!E51</f>
        <v>#REF!</v>
      </c>
      <c r="F34" s="264">
        <f>'[1]US-MINA'!F51</f>
        <v>40809</v>
      </c>
      <c r="G34" s="264">
        <f>'[1]US-MINA'!G51</f>
        <v>40827</v>
      </c>
      <c r="H34" s="264">
        <f t="shared" si="2"/>
        <v>40838</v>
      </c>
      <c r="I34" s="264">
        <f t="shared" si="3"/>
        <v>40841</v>
      </c>
      <c r="J34" s="264">
        <f t="shared" si="3"/>
        <v>40844</v>
      </c>
    </row>
    <row r="35" spans="1:10" s="33" customFormat="1" ht="38.25" hidden="1" customHeight="1">
      <c r="A35" s="262" t="str">
        <f>'[1]WM-AMC1'!A36</f>
        <v>SARA</v>
      </c>
      <c r="B35" s="265">
        <f>'[1]WM-AMC1'!B36</f>
        <v>60</v>
      </c>
      <c r="C35" s="76">
        <f>'[1]WM-AMC1'!C36</f>
        <v>40808</v>
      </c>
      <c r="D35" s="76">
        <f t="shared" si="0"/>
        <v>40811</v>
      </c>
      <c r="E35" s="73" t="e">
        <f>'[1]US-MINA'!E52</f>
        <v>#REF!</v>
      </c>
      <c r="F35" s="264">
        <f>'[1]US-MINA'!F52</f>
        <v>40817</v>
      </c>
      <c r="G35" s="264">
        <f>'[1]US-MINA'!G52</f>
        <v>40834</v>
      </c>
      <c r="H35" s="264">
        <f t="shared" si="2"/>
        <v>40845</v>
      </c>
      <c r="I35" s="264">
        <f t="shared" si="3"/>
        <v>40848</v>
      </c>
      <c r="J35" s="264">
        <f t="shared" si="3"/>
        <v>40851</v>
      </c>
    </row>
    <row r="36" spans="1:10" s="33" customFormat="1" ht="38.25" hidden="1" customHeight="1">
      <c r="A36" s="262" t="str">
        <f>'[1]WM-AMC1'!A37</f>
        <v>SARA</v>
      </c>
      <c r="B36" s="265">
        <f>'[1]WM-AMC1'!B37</f>
        <v>61</v>
      </c>
      <c r="C36" s="76">
        <f>'[1]WM-AMC1'!C37</f>
        <v>40815</v>
      </c>
      <c r="D36" s="76">
        <f t="shared" si="0"/>
        <v>40818</v>
      </c>
      <c r="E36" s="73" t="e">
        <f>'[1]US-MINA'!E53</f>
        <v>#REF!</v>
      </c>
      <c r="F36" s="264">
        <f>'[1]US-MINA'!F53</f>
        <v>40825</v>
      </c>
      <c r="G36" s="264">
        <f>'[1]US-MINA'!G53</f>
        <v>40844</v>
      </c>
      <c r="H36" s="264">
        <f t="shared" si="2"/>
        <v>40855</v>
      </c>
      <c r="I36" s="264">
        <f>H36+3</f>
        <v>40858</v>
      </c>
      <c r="J36" s="264">
        <f>I36+3</f>
        <v>40861</v>
      </c>
    </row>
    <row r="37" spans="1:10" s="33" customFormat="1" ht="38.25" hidden="1" customHeight="1">
      <c r="A37" s="266" t="str">
        <f>'[1]WM-AMC1'!A38</f>
        <v>SARA</v>
      </c>
      <c r="B37" s="267">
        <f>'[1]WM-AMC1'!B38</f>
        <v>62</v>
      </c>
      <c r="C37" s="268">
        <f>'[1]WM-AMC1'!C38</f>
        <v>40822</v>
      </c>
      <c r="D37" s="268">
        <f t="shared" si="0"/>
        <v>40825</v>
      </c>
      <c r="E37" s="75" t="e">
        <f>'[1]US-MINA'!E54</f>
        <v>#REF!</v>
      </c>
      <c r="F37" s="269">
        <f>'[1]US-MINA'!F54</f>
        <v>40832</v>
      </c>
      <c r="G37" s="269">
        <f>'[1]US-MINA'!G54</f>
        <v>40849</v>
      </c>
      <c r="H37" s="269">
        <f t="shared" si="2"/>
        <v>40860</v>
      </c>
      <c r="I37" s="269">
        <f>H37+3</f>
        <v>40863</v>
      </c>
      <c r="J37" s="269">
        <f>I37+3</f>
        <v>40866</v>
      </c>
    </row>
    <row r="38" spans="1:10" s="33" customFormat="1" ht="38.25" hidden="1" customHeight="1">
      <c r="A38" s="262" t="str">
        <f>'[1]WM-AMC1'!A39</f>
        <v>SARA</v>
      </c>
      <c r="B38" s="265">
        <f>'[1]WM-AMC1'!B39</f>
        <v>63</v>
      </c>
      <c r="C38" s="76">
        <f>'[1]WM-AMC1'!C39</f>
        <v>40829</v>
      </c>
      <c r="D38" s="76">
        <f t="shared" si="0"/>
        <v>40832</v>
      </c>
      <c r="E38" s="73" t="e">
        <f>'[1]US-MINA'!E55</f>
        <v>#REF!</v>
      </c>
      <c r="F38" s="264">
        <f>'[1]US-MINA'!F55</f>
        <v>40837</v>
      </c>
      <c r="G38" s="264">
        <f>'[1]US-MINA'!G55</f>
        <v>40858</v>
      </c>
      <c r="H38" s="264">
        <f t="shared" si="2"/>
        <v>40869</v>
      </c>
      <c r="I38" s="264">
        <f t="shared" ref="I38:J53" si="4">H38+3</f>
        <v>40872</v>
      </c>
      <c r="J38" s="264">
        <f t="shared" si="4"/>
        <v>40875</v>
      </c>
    </row>
    <row r="39" spans="1:10" s="33" customFormat="1" ht="38.25" hidden="1" customHeight="1">
      <c r="A39" s="266" t="str">
        <f>'[1]WM-AMC1'!A40</f>
        <v>SARA</v>
      </c>
      <c r="B39" s="267">
        <f>'[1]WM-AMC1'!B40</f>
        <v>64</v>
      </c>
      <c r="C39" s="268">
        <f>'[1]WM-AMC1'!C40</f>
        <v>40836</v>
      </c>
      <c r="D39" s="268">
        <f t="shared" si="0"/>
        <v>40839</v>
      </c>
      <c r="E39" s="75" t="str">
        <f>'[1]US-MINA'!E56</f>
        <v>OMIT</v>
      </c>
      <c r="F39" s="270">
        <f>'[1]US-MINA'!F56</f>
        <v>40844</v>
      </c>
      <c r="G39" s="270">
        <f>'[1]US-MINA'!G56</f>
        <v>40861</v>
      </c>
      <c r="H39" s="270">
        <f t="shared" si="2"/>
        <v>40872</v>
      </c>
      <c r="I39" s="270">
        <f t="shared" si="4"/>
        <v>40875</v>
      </c>
      <c r="J39" s="270">
        <f t="shared" si="4"/>
        <v>40878</v>
      </c>
    </row>
    <row r="40" spans="1:10" s="33" customFormat="1" ht="38.25" hidden="1" customHeight="1">
      <c r="A40" s="262" t="str">
        <f>'[1]WM-AMC1'!A41</f>
        <v>SARA</v>
      </c>
      <c r="B40" s="265">
        <f>'[1]WM-AMC1'!B41</f>
        <v>65</v>
      </c>
      <c r="C40" s="76">
        <f>'[1]WM-AMC1'!C41</f>
        <v>40843</v>
      </c>
      <c r="D40" s="76">
        <f t="shared" si="0"/>
        <v>40846</v>
      </c>
      <c r="E40" s="73" t="e">
        <f>'[1]US-MINA'!E57</f>
        <v>#REF!</v>
      </c>
      <c r="F40" s="264">
        <f>'[1]US-MINA'!F57</f>
        <v>40850</v>
      </c>
      <c r="G40" s="264">
        <f>'[1]US-MINA'!G57</f>
        <v>40867</v>
      </c>
      <c r="H40" s="264">
        <f t="shared" si="2"/>
        <v>40878</v>
      </c>
      <c r="I40" s="264">
        <f t="shared" si="4"/>
        <v>40881</v>
      </c>
      <c r="J40" s="264">
        <f t="shared" si="4"/>
        <v>40884</v>
      </c>
    </row>
    <row r="41" spans="1:10" s="33" customFormat="1" ht="38.25" hidden="1" customHeight="1">
      <c r="A41" s="262" t="str">
        <f>'[1]WM-AMC1'!A42</f>
        <v>SARA</v>
      </c>
      <c r="B41" s="265">
        <f>'[1]WM-AMC1'!B42</f>
        <v>66</v>
      </c>
      <c r="C41" s="76">
        <f>'[1]WM-AMC1'!C42</f>
        <v>40850</v>
      </c>
      <c r="D41" s="76">
        <f t="shared" si="0"/>
        <v>40853</v>
      </c>
      <c r="E41" s="73" t="str">
        <f>'[1]US-MINA'!E58</f>
        <v>AL HILAL
1144W</v>
      </c>
      <c r="F41" s="264">
        <f>'[1]US-MINA'!F58</f>
        <v>40857</v>
      </c>
      <c r="G41" s="264">
        <f>'[1]US-MINA'!G58</f>
        <v>40874</v>
      </c>
      <c r="H41" s="264">
        <f t="shared" si="2"/>
        <v>40885</v>
      </c>
      <c r="I41" s="264">
        <f t="shared" si="4"/>
        <v>40888</v>
      </c>
      <c r="J41" s="264">
        <f t="shared" si="4"/>
        <v>40891</v>
      </c>
    </row>
    <row r="42" spans="1:10" s="33" customFormat="1" ht="38.25" hidden="1" customHeight="1">
      <c r="A42" s="262" t="str">
        <f>'[1]WM-AMC1'!A43</f>
        <v>SARA</v>
      </c>
      <c r="B42" s="265">
        <f>'[1]WM-AMC1'!B43</f>
        <v>67</v>
      </c>
      <c r="C42" s="76">
        <f>'[1]WM-AMC1'!C43</f>
        <v>40857</v>
      </c>
      <c r="D42" s="76">
        <f t="shared" si="0"/>
        <v>40860</v>
      </c>
      <c r="E42" s="73" t="str">
        <f>'[1]US-MINA'!E59</f>
        <v>MAYSSAN
1145W</v>
      </c>
      <c r="F42" s="264">
        <f>'[1]US-MINA'!F59</f>
        <v>40864</v>
      </c>
      <c r="G42" s="264">
        <f>'[1]US-MINA'!G59</f>
        <v>40881</v>
      </c>
      <c r="H42" s="264">
        <f t="shared" si="2"/>
        <v>40892</v>
      </c>
      <c r="I42" s="264">
        <f t="shared" si="4"/>
        <v>40895</v>
      </c>
      <c r="J42" s="264">
        <f t="shared" si="4"/>
        <v>40898</v>
      </c>
    </row>
    <row r="43" spans="1:10" s="33" customFormat="1" ht="38.25" hidden="1" customHeight="1">
      <c r="A43" s="262" t="str">
        <f>'[1]WM-AMC1'!A44</f>
        <v>SARA</v>
      </c>
      <c r="B43" s="265">
        <f>'[1]WM-AMC1'!B44</f>
        <v>68</v>
      </c>
      <c r="C43" s="76">
        <f>'[1]WM-AMC1'!C44</f>
        <v>40864</v>
      </c>
      <c r="D43" s="76">
        <f t="shared" si="0"/>
        <v>40867</v>
      </c>
      <c r="E43" s="73" t="str">
        <f>'[1]US-MINA'!E60</f>
        <v>JAZAN
1146W</v>
      </c>
      <c r="F43" s="264">
        <f>'[1]US-MINA'!F60</f>
        <v>40871</v>
      </c>
      <c r="G43" s="264">
        <f>'[1]US-MINA'!G60</f>
        <v>40888</v>
      </c>
      <c r="H43" s="264">
        <f t="shared" si="2"/>
        <v>40899</v>
      </c>
      <c r="I43" s="264">
        <f t="shared" si="4"/>
        <v>40902</v>
      </c>
      <c r="J43" s="264">
        <f t="shared" si="4"/>
        <v>40905</v>
      </c>
    </row>
    <row r="44" spans="1:10" s="33" customFormat="1" ht="38.25" hidden="1" customHeight="1">
      <c r="A44" s="262" t="str">
        <f>'[1]WM-AMC1'!A45</f>
        <v>SARA</v>
      </c>
      <c r="B44" s="265">
        <f>'[1]WM-AMC1'!B45</f>
        <v>69</v>
      </c>
      <c r="C44" s="76">
        <f>'[1]WM-AMC1'!C45</f>
        <v>40871</v>
      </c>
      <c r="D44" s="76">
        <f t="shared" si="0"/>
        <v>40874</v>
      </c>
      <c r="E44" s="73" t="str">
        <f>'[1]US-MINA'!E61</f>
        <v>AL MANAMAH
1147W</v>
      </c>
      <c r="F44" s="264">
        <f>'[1]US-MINA'!F61</f>
        <v>40878</v>
      </c>
      <c r="G44" s="264">
        <f>'[1]US-MINA'!G61</f>
        <v>40896</v>
      </c>
      <c r="H44" s="264">
        <f t="shared" si="2"/>
        <v>40907</v>
      </c>
      <c r="I44" s="264">
        <f t="shared" si="4"/>
        <v>40910</v>
      </c>
      <c r="J44" s="264">
        <f t="shared" si="4"/>
        <v>40913</v>
      </c>
    </row>
    <row r="45" spans="1:10" s="33" customFormat="1" ht="38.25" hidden="1" customHeight="1">
      <c r="A45" s="262" t="str">
        <f>'[1]WM-AMC1'!A46</f>
        <v>SARA</v>
      </c>
      <c r="B45" s="265">
        <f>'[1]WM-AMC1'!B46</f>
        <v>70</v>
      </c>
      <c r="C45" s="76">
        <f>'[1]WM-AMC1'!C46</f>
        <v>40878</v>
      </c>
      <c r="D45" s="76">
        <f t="shared" si="0"/>
        <v>40881</v>
      </c>
      <c r="E45" s="73" t="str">
        <f>'[1]US-MINA'!E62</f>
        <v>UASC YANBU
1148W</v>
      </c>
      <c r="F45" s="264">
        <f>'[1]US-MINA'!F62</f>
        <v>40885</v>
      </c>
      <c r="G45" s="264">
        <f>'[1]US-MINA'!G62</f>
        <v>40903</v>
      </c>
      <c r="H45" s="264">
        <f t="shared" si="2"/>
        <v>40914</v>
      </c>
      <c r="I45" s="264">
        <f t="shared" si="4"/>
        <v>40917</v>
      </c>
      <c r="J45" s="264">
        <f t="shared" si="4"/>
        <v>40920</v>
      </c>
    </row>
    <row r="46" spans="1:10" s="33" customFormat="1" ht="38.25" hidden="1" customHeight="1">
      <c r="A46" s="262" t="str">
        <f>'[1]WM-AMC1'!A47</f>
        <v>SARA</v>
      </c>
      <c r="B46" s="265">
        <f>'[1]WM-AMC1'!B47</f>
        <v>71</v>
      </c>
      <c r="C46" s="76">
        <f>'[1]WM-AMC1'!C47</f>
        <v>40885</v>
      </c>
      <c r="D46" s="76">
        <f t="shared" si="0"/>
        <v>40888</v>
      </c>
      <c r="E46" s="73" t="str">
        <f>'[1]US-MINA'!E63</f>
        <v>AL BAHIA
1149W</v>
      </c>
      <c r="F46" s="264">
        <f>'[1]US-MINA'!F63</f>
        <v>40892</v>
      </c>
      <c r="G46" s="264">
        <f>'[1]US-MINA'!G63</f>
        <v>40910</v>
      </c>
      <c r="H46" s="264">
        <f t="shared" si="2"/>
        <v>40921</v>
      </c>
      <c r="I46" s="264">
        <f t="shared" si="4"/>
        <v>40924</v>
      </c>
      <c r="J46" s="264">
        <f t="shared" si="4"/>
        <v>40927</v>
      </c>
    </row>
    <row r="47" spans="1:10" s="33" customFormat="1" ht="38.25" hidden="1" customHeight="1">
      <c r="A47" s="262" t="str">
        <f>'[1]WM-AMC1'!A48</f>
        <v>SARA</v>
      </c>
      <c r="B47" s="265">
        <f>'[1]WM-AMC1'!B48</f>
        <v>72</v>
      </c>
      <c r="C47" s="76">
        <f>'[1]WM-AMC1'!C48</f>
        <v>40892</v>
      </c>
      <c r="D47" s="76">
        <f t="shared" si="0"/>
        <v>40895</v>
      </c>
      <c r="E47" s="73" t="str">
        <f>'[1]US-MINA'!E64</f>
        <v>AL KHOR
1150W</v>
      </c>
      <c r="F47" s="264">
        <f>'[1]US-MINA'!F64</f>
        <v>40899</v>
      </c>
      <c r="G47" s="264">
        <f>'[1]US-MINA'!G64</f>
        <v>40916</v>
      </c>
      <c r="H47" s="264">
        <f t="shared" si="2"/>
        <v>40927</v>
      </c>
      <c r="I47" s="264">
        <f t="shared" si="4"/>
        <v>40930</v>
      </c>
      <c r="J47" s="264">
        <f t="shared" si="4"/>
        <v>40933</v>
      </c>
    </row>
    <row r="48" spans="1:10" s="33" customFormat="1" ht="38.25" hidden="1" customHeight="1">
      <c r="A48" s="262" t="str">
        <f>'[1]WM-AMC1'!A49</f>
        <v>SARA</v>
      </c>
      <c r="B48" s="265">
        <f>'[1]WM-AMC1'!B49</f>
        <v>73</v>
      </c>
      <c r="C48" s="76">
        <f>'[1]WM-AMC1'!C49</f>
        <v>40899</v>
      </c>
      <c r="D48" s="76">
        <f t="shared" si="0"/>
        <v>40902</v>
      </c>
      <c r="E48" s="73" t="str">
        <f>'[1]US-MINA'!E65</f>
        <v>AL RAWDAH
1151W</v>
      </c>
      <c r="F48" s="264">
        <f>'[1]US-MINA'!F65</f>
        <v>40906</v>
      </c>
      <c r="G48" s="264">
        <f>'[1]US-MINA'!G65</f>
        <v>40923</v>
      </c>
      <c r="H48" s="264">
        <f t="shared" si="2"/>
        <v>40934</v>
      </c>
      <c r="I48" s="264">
        <f t="shared" si="4"/>
        <v>40937</v>
      </c>
      <c r="J48" s="264">
        <f t="shared" si="4"/>
        <v>40940</v>
      </c>
    </row>
    <row r="49" spans="1:11" s="33" customFormat="1" ht="38.25" hidden="1" customHeight="1">
      <c r="A49" s="262" t="str">
        <f>'[1]WM-AMC1'!A50</f>
        <v>SARA</v>
      </c>
      <c r="B49" s="265">
        <f>'[1]WM-AMC1'!B50</f>
        <v>74</v>
      </c>
      <c r="C49" s="76">
        <f>'[1]WM-AMC1'!C50</f>
        <v>40906</v>
      </c>
      <c r="D49" s="76">
        <f t="shared" si="0"/>
        <v>40909</v>
      </c>
      <c r="E49" s="73" t="str">
        <f>'[1]US-MINA'!E66</f>
        <v>AL SAFAT
1152W</v>
      </c>
      <c r="F49" s="264">
        <f>'[1]US-MINA'!F66</f>
        <v>40913</v>
      </c>
      <c r="G49" s="264">
        <f>'[1]US-MINA'!G66</f>
        <v>40930</v>
      </c>
      <c r="H49" s="264">
        <f t="shared" si="2"/>
        <v>40941</v>
      </c>
      <c r="I49" s="264">
        <f t="shared" si="4"/>
        <v>40944</v>
      </c>
      <c r="J49" s="264">
        <f t="shared" si="4"/>
        <v>40947</v>
      </c>
    </row>
    <row r="50" spans="1:11" s="33" customFormat="1" ht="38.25" hidden="1" customHeight="1">
      <c r="A50" s="262" t="str">
        <f>'[1]WM-AMC1'!A51</f>
        <v>SARA</v>
      </c>
      <c r="B50" s="265">
        <f>'[1]WM-AMC1'!B51</f>
        <v>75</v>
      </c>
      <c r="C50" s="76">
        <f>'[1]WM-AMC1'!C51</f>
        <v>40913</v>
      </c>
      <c r="D50" s="76">
        <f t="shared" si="0"/>
        <v>40916</v>
      </c>
      <c r="E50" s="73" t="str">
        <f>'[1]US-MINA'!E67</f>
        <v>HATTA
1153W</v>
      </c>
      <c r="F50" s="264">
        <f>'[1]US-MINA'!F67</f>
        <v>40920</v>
      </c>
      <c r="G50" s="264">
        <f>'[1]US-MINA'!G67</f>
        <v>40937</v>
      </c>
      <c r="H50" s="264">
        <f t="shared" si="2"/>
        <v>40948</v>
      </c>
      <c r="I50" s="264">
        <f t="shared" si="4"/>
        <v>40951</v>
      </c>
      <c r="J50" s="264">
        <f t="shared" si="4"/>
        <v>40954</v>
      </c>
    </row>
    <row r="51" spans="1:11" s="33" customFormat="1" ht="38.25" hidden="1" customHeight="1">
      <c r="A51" s="262" t="str">
        <f>'[1]WM-AMC1'!A52</f>
        <v>SARA</v>
      </c>
      <c r="B51" s="265">
        <f>'[1]WM-AMC1'!B52</f>
        <v>76</v>
      </c>
      <c r="C51" s="76">
        <f>'[1]WM-AMC1'!C52</f>
        <v>40920</v>
      </c>
      <c r="D51" s="76">
        <f t="shared" si="0"/>
        <v>40923</v>
      </c>
      <c r="E51" s="73" t="str">
        <f>'[1]US-MINA'!E68</f>
        <v>AL HILAL
1201W</v>
      </c>
      <c r="F51" s="264">
        <f>'[1]US-MINA'!F68</f>
        <v>40927</v>
      </c>
      <c r="G51" s="264">
        <f>'[1]US-MINA'!G68</f>
        <v>40944</v>
      </c>
      <c r="H51" s="264">
        <f t="shared" si="2"/>
        <v>40955</v>
      </c>
      <c r="I51" s="264">
        <f t="shared" si="4"/>
        <v>40958</v>
      </c>
      <c r="J51" s="264">
        <f t="shared" si="4"/>
        <v>40961</v>
      </c>
    </row>
    <row r="52" spans="1:11" s="33" customFormat="1" ht="38.25" hidden="1" customHeight="1">
      <c r="A52" s="262" t="str">
        <f>'[1]WM-AMC1'!A53</f>
        <v>SARA</v>
      </c>
      <c r="B52" s="265">
        <f>'[1]WM-AMC1'!B53</f>
        <v>77</v>
      </c>
      <c r="C52" s="76">
        <f>'[1]WM-AMC1'!C53</f>
        <v>40927</v>
      </c>
      <c r="D52" s="76">
        <f t="shared" si="0"/>
        <v>40930</v>
      </c>
      <c r="E52" s="73" t="str">
        <f>'[1]US-MINA'!E69</f>
        <v>MAYSSAN
1202W</v>
      </c>
      <c r="F52" s="264">
        <f>'[1]US-MINA'!F69</f>
        <v>40934</v>
      </c>
      <c r="G52" s="264">
        <f>'[1]US-MINA'!G69</f>
        <v>40951</v>
      </c>
      <c r="H52" s="264">
        <f t="shared" si="2"/>
        <v>40962</v>
      </c>
      <c r="I52" s="264">
        <f t="shared" si="4"/>
        <v>40965</v>
      </c>
      <c r="J52" s="264">
        <f t="shared" si="4"/>
        <v>40968</v>
      </c>
    </row>
    <row r="53" spans="1:11" s="33" customFormat="1" ht="39" hidden="1" customHeight="1">
      <c r="A53" s="262" t="str">
        <f t="shared" ref="A53:A56" si="5">A52</f>
        <v>SARA</v>
      </c>
      <c r="B53" s="265">
        <f t="shared" ref="B53:B56" si="6">B52+1</f>
        <v>78</v>
      </c>
      <c r="C53" s="76">
        <f>'[1]WM-AMC1'!C54</f>
        <v>40934</v>
      </c>
      <c r="D53" s="76">
        <f t="shared" si="0"/>
        <v>40937</v>
      </c>
      <c r="E53" s="73" t="str">
        <f>'[1]US-MINA'!E70</f>
        <v>JAZAN
1203W</v>
      </c>
      <c r="F53" s="264">
        <f>'[1]US-MINA'!F70</f>
        <v>40941</v>
      </c>
      <c r="G53" s="264">
        <f>'[1]US-MINA'!G70</f>
        <v>40958</v>
      </c>
      <c r="H53" s="264">
        <f t="shared" si="2"/>
        <v>40969</v>
      </c>
      <c r="I53" s="264">
        <f t="shared" si="4"/>
        <v>40972</v>
      </c>
      <c r="J53" s="264">
        <f t="shared" si="4"/>
        <v>40975</v>
      </c>
    </row>
    <row r="54" spans="1:11" s="33" customFormat="1" ht="38.25" hidden="1" customHeight="1">
      <c r="A54" s="271" t="s">
        <v>25</v>
      </c>
      <c r="B54" s="272">
        <f t="shared" si="6"/>
        <v>79</v>
      </c>
      <c r="C54" s="78">
        <f t="shared" ref="C54:C56" si="7">C53+7</f>
        <v>40941</v>
      </c>
      <c r="D54" s="78">
        <f t="shared" si="0"/>
        <v>40944</v>
      </c>
      <c r="E54" s="73" t="str">
        <f>'[1]US-MINA'!E71</f>
        <v>AL MANAMAH
1204W</v>
      </c>
      <c r="F54" s="264">
        <f>'[1]US-MINA'!F71</f>
        <v>40948</v>
      </c>
      <c r="G54" s="264">
        <f>'[1]US-MINA'!G71</f>
        <v>40965</v>
      </c>
      <c r="H54" s="264">
        <f t="shared" si="2"/>
        <v>40976</v>
      </c>
      <c r="I54" s="264">
        <f t="shared" ref="I54:J56" si="8">H54+3</f>
        <v>40979</v>
      </c>
      <c r="J54" s="264">
        <f t="shared" si="8"/>
        <v>40982</v>
      </c>
    </row>
    <row r="55" spans="1:11" s="33" customFormat="1" ht="38.25" hidden="1" customHeight="1">
      <c r="A55" s="262" t="s">
        <v>27</v>
      </c>
      <c r="B55" s="265">
        <f t="shared" si="6"/>
        <v>80</v>
      </c>
      <c r="C55" s="76">
        <f t="shared" si="7"/>
        <v>40948</v>
      </c>
      <c r="D55" s="76">
        <f t="shared" si="0"/>
        <v>40951</v>
      </c>
      <c r="E55" s="77" t="str">
        <f>'[1]US-MINA'!E72</f>
        <v>TBA</v>
      </c>
      <c r="F55" s="273" t="e">
        <f>'[1]US-MINA'!F77</f>
        <v>#REF!</v>
      </c>
      <c r="G55" s="273" t="e">
        <f>'[1]US-MINA'!G77</f>
        <v>#REF!</v>
      </c>
      <c r="H55" s="273" t="e">
        <f t="shared" si="2"/>
        <v>#REF!</v>
      </c>
      <c r="I55" s="273" t="e">
        <f t="shared" si="8"/>
        <v>#REF!</v>
      </c>
      <c r="J55" s="273" t="e">
        <f t="shared" si="8"/>
        <v>#REF!</v>
      </c>
    </row>
    <row r="56" spans="1:11" s="33" customFormat="1" ht="38.25" hidden="1" customHeight="1">
      <c r="A56" s="262" t="str">
        <f t="shared" si="5"/>
        <v>SARA</v>
      </c>
      <c r="B56" s="265">
        <f t="shared" si="6"/>
        <v>81</v>
      </c>
      <c r="C56" s="76">
        <f t="shared" si="7"/>
        <v>40955</v>
      </c>
      <c r="D56" s="76">
        <f t="shared" si="0"/>
        <v>40958</v>
      </c>
      <c r="E56" s="73" t="str">
        <f>'[1]US-MINA'!E73</f>
        <v>AL BAHIA
1206W</v>
      </c>
      <c r="F56" s="264" t="e">
        <f>'[1]US-MINA'!F78</f>
        <v>#REF!</v>
      </c>
      <c r="G56" s="264" t="e">
        <f>'[1]US-MINA'!G78</f>
        <v>#REF!</v>
      </c>
      <c r="H56" s="264" t="e">
        <f t="shared" si="2"/>
        <v>#REF!</v>
      </c>
      <c r="I56" s="264" t="e">
        <f t="shared" si="8"/>
        <v>#REF!</v>
      </c>
      <c r="J56" s="264" t="e">
        <f t="shared" si="8"/>
        <v>#REF!</v>
      </c>
    </row>
    <row r="57" spans="1:11" s="33" customFormat="1" ht="38.25" customHeight="1">
      <c r="A57" s="26" t="s">
        <v>21</v>
      </c>
      <c r="B57" s="210" t="s">
        <v>22</v>
      </c>
      <c r="C57" s="27" t="s">
        <v>23</v>
      </c>
      <c r="D57" s="27" t="s">
        <v>4</v>
      </c>
      <c r="E57" s="26" t="s">
        <v>3</v>
      </c>
      <c r="F57" s="27" t="s">
        <v>4</v>
      </c>
      <c r="G57" s="179" t="s">
        <v>352</v>
      </c>
      <c r="H57" s="29" t="s">
        <v>510</v>
      </c>
      <c r="I57" s="29" t="s">
        <v>509</v>
      </c>
      <c r="J57" s="29" t="s">
        <v>508</v>
      </c>
    </row>
    <row r="58" spans="1:11" customFormat="1" ht="15" customHeight="1">
      <c r="A58" s="163" t="s">
        <v>19</v>
      </c>
      <c r="B58" s="462" t="s">
        <v>19</v>
      </c>
      <c r="C58" s="49" t="s">
        <v>19</v>
      </c>
      <c r="D58" s="49" t="s">
        <v>19</v>
      </c>
      <c r="E58" s="503" t="str">
        <f>'US-AEC9'!E13</f>
        <v>HANJIN ITALY 0007W</v>
      </c>
      <c r="F58" s="574">
        <f>'US-AEC9'!F13</f>
        <v>41039</v>
      </c>
      <c r="G58" s="574">
        <f>'US-AEC9'!G13</f>
        <v>41056</v>
      </c>
      <c r="H58" s="574">
        <f>G58+15</f>
        <v>41071</v>
      </c>
      <c r="I58" s="574">
        <f>G58+20</f>
        <v>41076</v>
      </c>
      <c r="J58" s="574">
        <f>G58+23</f>
        <v>41079</v>
      </c>
      <c r="K58" s="148"/>
    </row>
    <row r="59" spans="1:11" customFormat="1" ht="15" customHeight="1">
      <c r="A59" s="160" t="str">
        <f>'US-AEC9'!A14</f>
        <v>SOGA</v>
      </c>
      <c r="B59" s="471">
        <f>'US-AEC9'!B14</f>
        <v>110</v>
      </c>
      <c r="C59" s="53">
        <f>'US-AEC9'!C14</f>
        <v>41032</v>
      </c>
      <c r="D59" s="53">
        <f>'US-AEC9'!D14</f>
        <v>41034</v>
      </c>
      <c r="E59" s="504"/>
      <c r="F59" s="575"/>
      <c r="G59" s="575"/>
      <c r="H59" s="575"/>
      <c r="I59" s="575"/>
      <c r="J59" s="575"/>
      <c r="K59" s="148"/>
    </row>
    <row r="60" spans="1:11" customFormat="1" ht="15" customHeight="1">
      <c r="A60" s="160" t="str">
        <f>'US-AEC9'!A15</f>
        <v>WARNOW MATE</v>
      </c>
      <c r="B60" s="454">
        <f>'US-AEC9'!B15</f>
        <v>1238</v>
      </c>
      <c r="C60" s="53">
        <f>'US-AEC9'!C15</f>
        <v>41032</v>
      </c>
      <c r="D60" s="53">
        <f>'US-AEC9'!D15</f>
        <v>41035</v>
      </c>
      <c r="E60" s="577"/>
      <c r="F60" s="530"/>
      <c r="G60" s="530"/>
      <c r="H60" s="530"/>
      <c r="I60" s="530"/>
      <c r="J60" s="530"/>
      <c r="K60" s="148"/>
    </row>
    <row r="61" spans="1:11" customFormat="1" ht="15" customHeight="1">
      <c r="A61" s="160" t="str">
        <f>'US-AEC9'!A16</f>
        <v xml:space="preserve">ISARA BHUM </v>
      </c>
      <c r="B61" s="473">
        <f>'US-AEC9'!B16</f>
        <v>206</v>
      </c>
      <c r="C61" s="53">
        <f>'US-AEC9'!C16</f>
        <v>41033</v>
      </c>
      <c r="D61" s="53">
        <f>'US-AEC9'!D16</f>
        <v>41036</v>
      </c>
      <c r="E61" s="577"/>
      <c r="F61" s="530"/>
      <c r="G61" s="530"/>
      <c r="H61" s="530"/>
      <c r="I61" s="530"/>
      <c r="J61" s="530"/>
      <c r="K61" s="148"/>
    </row>
    <row r="62" spans="1:11" customFormat="1" ht="15" customHeight="1">
      <c r="A62" s="160" t="str">
        <f>'US-AEC9'!A17</f>
        <v>KOTA RESTU</v>
      </c>
      <c r="B62" s="474">
        <f>'US-AEC9'!B17</f>
        <v>210</v>
      </c>
      <c r="C62" s="53">
        <f>'US-AEC9'!C17</f>
        <v>41033</v>
      </c>
      <c r="D62" s="53">
        <f>'US-AEC9'!D17</f>
        <v>41036</v>
      </c>
      <c r="E62" s="577"/>
      <c r="F62" s="530"/>
      <c r="G62" s="530"/>
      <c r="H62" s="530"/>
      <c r="I62" s="530"/>
      <c r="J62" s="530"/>
      <c r="K62" s="148"/>
    </row>
    <row r="63" spans="1:11" customFormat="1" ht="15" customHeight="1">
      <c r="A63" s="165"/>
      <c r="B63" s="455"/>
      <c r="C63" s="57"/>
      <c r="D63" s="57"/>
      <c r="E63" s="578"/>
      <c r="F63" s="576"/>
      <c r="G63" s="576"/>
      <c r="H63" s="576"/>
      <c r="I63" s="576"/>
      <c r="J63" s="576"/>
      <c r="K63" s="148"/>
    </row>
    <row r="64" spans="1:11" customFormat="1" ht="15" customHeight="1">
      <c r="A64" s="163" t="s">
        <v>19</v>
      </c>
      <c r="B64" s="462" t="s">
        <v>19</v>
      </c>
      <c r="C64" s="49" t="s">
        <v>19</v>
      </c>
      <c r="D64" s="49" t="s">
        <v>19</v>
      </c>
      <c r="E64" s="503" t="str">
        <f>'US-AEC9'!E19</f>
        <v>HANJIN EUROPE 0001W</v>
      </c>
      <c r="F64" s="574">
        <f>'US-AEC9'!F19</f>
        <v>41047</v>
      </c>
      <c r="G64" s="574">
        <f>'US-AEC9'!G19</f>
        <v>41064</v>
      </c>
      <c r="H64" s="574">
        <f>G64+20</f>
        <v>41084</v>
      </c>
      <c r="I64" s="574">
        <f>G64+25</f>
        <v>41089</v>
      </c>
      <c r="J64" s="574">
        <f>G64+28</f>
        <v>41092</v>
      </c>
      <c r="K64" s="148"/>
    </row>
    <row r="65" spans="1:11" customFormat="1" ht="15" customHeight="1">
      <c r="A65" s="160" t="str">
        <f>'US-AEC9'!A20</f>
        <v>VINALINES PIONEER</v>
      </c>
      <c r="B65" s="463">
        <f>'US-AEC9'!B20</f>
        <v>1</v>
      </c>
      <c r="C65" s="53">
        <f>'US-AEC9'!C20</f>
        <v>41039</v>
      </c>
      <c r="D65" s="53">
        <f>'US-AEC9'!D20</f>
        <v>41041</v>
      </c>
      <c r="E65" s="504"/>
      <c r="F65" s="575"/>
      <c r="G65" s="575"/>
      <c r="H65" s="575"/>
      <c r="I65" s="575"/>
      <c r="J65" s="575"/>
      <c r="K65" s="148"/>
    </row>
    <row r="66" spans="1:11" customFormat="1" ht="15" customHeight="1">
      <c r="A66" s="160" t="str">
        <f>'US-AEC9'!A21</f>
        <v>WARNOW MATE</v>
      </c>
      <c r="B66" s="454">
        <f>'US-AEC9'!B21</f>
        <v>1240</v>
      </c>
      <c r="C66" s="53">
        <f>'US-AEC9'!C21</f>
        <v>41039</v>
      </c>
      <c r="D66" s="53">
        <f>'US-AEC9'!D21</f>
        <v>41042</v>
      </c>
      <c r="E66" s="577"/>
      <c r="F66" s="530"/>
      <c r="G66" s="530"/>
      <c r="H66" s="530"/>
      <c r="I66" s="530"/>
      <c r="J66" s="530"/>
      <c r="K66" s="148"/>
    </row>
    <row r="67" spans="1:11" customFormat="1" ht="15" customHeight="1">
      <c r="A67" s="160" t="str">
        <f>'US-AEC9'!A22</f>
        <v xml:space="preserve">ISARA BHUM </v>
      </c>
      <c r="B67" s="473">
        <f>'US-AEC9'!B22</f>
        <v>207</v>
      </c>
      <c r="C67" s="53">
        <f>'US-AEC9'!C22</f>
        <v>41040</v>
      </c>
      <c r="D67" s="53">
        <f>'US-AEC9'!D22</f>
        <v>41043</v>
      </c>
      <c r="E67" s="577"/>
      <c r="F67" s="530"/>
      <c r="G67" s="530"/>
      <c r="H67" s="530"/>
      <c r="I67" s="530"/>
      <c r="J67" s="530"/>
      <c r="K67" s="148"/>
    </row>
    <row r="68" spans="1:11" customFormat="1" ht="15" customHeight="1">
      <c r="A68" s="160" t="str">
        <f>'US-AEC9'!A23</f>
        <v>KOTA RESTU</v>
      </c>
      <c r="B68" s="474">
        <f>'US-AEC9'!B23</f>
        <v>212</v>
      </c>
      <c r="C68" s="53">
        <f>'US-AEC9'!C23</f>
        <v>41040</v>
      </c>
      <c r="D68" s="53">
        <f>'US-AEC9'!D23</f>
        <v>41043</v>
      </c>
      <c r="E68" s="577"/>
      <c r="F68" s="530"/>
      <c r="G68" s="530"/>
      <c r="H68" s="530"/>
      <c r="I68" s="530"/>
      <c r="J68" s="530"/>
      <c r="K68" s="148"/>
    </row>
    <row r="69" spans="1:11" customFormat="1" ht="15" customHeight="1">
      <c r="A69" s="165"/>
      <c r="B69" s="455"/>
      <c r="C69" s="57"/>
      <c r="D69" s="57"/>
      <c r="E69" s="578"/>
      <c r="F69" s="576"/>
      <c r="G69" s="576"/>
      <c r="H69" s="576"/>
      <c r="I69" s="576"/>
      <c r="J69" s="576"/>
      <c r="K69" s="148"/>
    </row>
    <row r="70" spans="1:11" customFormat="1" ht="15" customHeight="1">
      <c r="A70" s="163" t="s">
        <v>19</v>
      </c>
      <c r="B70" s="462" t="s">
        <v>19</v>
      </c>
      <c r="C70" s="49" t="s">
        <v>19</v>
      </c>
      <c r="D70" s="49" t="s">
        <v>19</v>
      </c>
      <c r="E70" s="503" t="str">
        <f>'US-AEC9'!E25</f>
        <v>HANJIN UNITED KINGDOM 0005W</v>
      </c>
      <c r="F70" s="574">
        <f>'US-AEC9'!F25</f>
        <v>41053</v>
      </c>
      <c r="G70" s="574">
        <f>'US-AEC9'!G25</f>
        <v>41070</v>
      </c>
      <c r="H70" s="574">
        <f>G70+21</f>
        <v>41091</v>
      </c>
      <c r="I70" s="574">
        <f>G70+26</f>
        <v>41096</v>
      </c>
      <c r="J70" s="574">
        <f>G70+29</f>
        <v>41099</v>
      </c>
      <c r="K70" s="148"/>
    </row>
    <row r="71" spans="1:11" customFormat="1" ht="15" customHeight="1">
      <c r="A71" s="160" t="str">
        <f>'US-AEC9'!A26</f>
        <v>MELINH</v>
      </c>
      <c r="B71" s="463">
        <f>'US-AEC9'!B26</f>
        <v>12</v>
      </c>
      <c r="C71" s="53">
        <f>'US-AEC9'!C26</f>
        <v>41046</v>
      </c>
      <c r="D71" s="53">
        <f>'US-AEC9'!D26</f>
        <v>41048</v>
      </c>
      <c r="E71" s="504"/>
      <c r="F71" s="575"/>
      <c r="G71" s="575"/>
      <c r="H71" s="575"/>
      <c r="I71" s="575"/>
      <c r="J71" s="575"/>
      <c r="K71" s="148"/>
    </row>
    <row r="72" spans="1:11" customFormat="1" ht="15" customHeight="1">
      <c r="A72" s="160" t="str">
        <f>'US-AEC9'!A27</f>
        <v>WARNOW MATE</v>
      </c>
      <c r="B72" s="454">
        <f>'US-AEC9'!B27</f>
        <v>1242</v>
      </c>
      <c r="C72" s="53">
        <f>'US-AEC9'!C27</f>
        <v>41046</v>
      </c>
      <c r="D72" s="53">
        <f>'US-AEC9'!D27</f>
        <v>41049</v>
      </c>
      <c r="E72" s="577"/>
      <c r="F72" s="530"/>
      <c r="G72" s="530"/>
      <c r="H72" s="530"/>
      <c r="I72" s="530"/>
      <c r="J72" s="530"/>
      <c r="K72" s="148"/>
    </row>
    <row r="73" spans="1:11" customFormat="1" ht="15" customHeight="1">
      <c r="A73" s="160" t="str">
        <f>'US-AEC9'!A28</f>
        <v xml:space="preserve">ISARA BHUM </v>
      </c>
      <c r="B73" s="473">
        <f>'US-AEC9'!B28</f>
        <v>208</v>
      </c>
      <c r="C73" s="53">
        <f>'US-AEC9'!C28</f>
        <v>41047</v>
      </c>
      <c r="D73" s="53">
        <f>'US-AEC9'!D28</f>
        <v>41050</v>
      </c>
      <c r="E73" s="577"/>
      <c r="F73" s="530"/>
      <c r="G73" s="530"/>
      <c r="H73" s="530"/>
      <c r="I73" s="530"/>
      <c r="J73" s="530"/>
      <c r="K73" s="148"/>
    </row>
    <row r="74" spans="1:11" customFormat="1" ht="15" customHeight="1">
      <c r="A74" s="160" t="str">
        <f>'US-AEC9'!A29</f>
        <v>KOTA RESTU</v>
      </c>
      <c r="B74" s="474">
        <f>'US-AEC9'!B29</f>
        <v>214</v>
      </c>
      <c r="C74" s="53">
        <f>'US-AEC9'!C29</f>
        <v>41047</v>
      </c>
      <c r="D74" s="53">
        <f>'US-AEC9'!D29</f>
        <v>41050</v>
      </c>
      <c r="E74" s="577"/>
      <c r="F74" s="530"/>
      <c r="G74" s="530"/>
      <c r="H74" s="530"/>
      <c r="I74" s="530"/>
      <c r="J74" s="530"/>
      <c r="K74" s="148"/>
    </row>
    <row r="75" spans="1:11" customFormat="1" ht="15" customHeight="1">
      <c r="A75" s="165"/>
      <c r="B75" s="455"/>
      <c r="C75" s="57"/>
      <c r="D75" s="57"/>
      <c r="E75" s="578"/>
      <c r="F75" s="576"/>
      <c r="G75" s="576"/>
      <c r="H75" s="576"/>
      <c r="I75" s="576"/>
      <c r="J75" s="576"/>
      <c r="K75" s="148"/>
    </row>
    <row r="76" spans="1:11" customFormat="1" ht="15" customHeight="1">
      <c r="A76" s="163" t="s">
        <v>19</v>
      </c>
      <c r="B76" s="462" t="s">
        <v>19</v>
      </c>
      <c r="C76" s="49" t="s">
        <v>19</v>
      </c>
      <c r="D76" s="49" t="s">
        <v>19</v>
      </c>
      <c r="E76" s="503" t="str">
        <f>'US-AEC9'!E31</f>
        <v>HANJIN KOREA 0011W</v>
      </c>
      <c r="F76" s="574">
        <f>'US-AEC9'!F31</f>
        <v>41060</v>
      </c>
      <c r="G76" s="574">
        <f>'US-AEC9'!G31</f>
        <v>41077</v>
      </c>
      <c r="H76" s="574">
        <f>G76+21</f>
        <v>41098</v>
      </c>
      <c r="I76" s="574">
        <f>G76+26</f>
        <v>41103</v>
      </c>
      <c r="J76" s="574">
        <f>G76+29</f>
        <v>41106</v>
      </c>
      <c r="K76" s="148"/>
    </row>
    <row r="77" spans="1:11" customFormat="1" ht="15" customHeight="1">
      <c r="A77" s="160" t="str">
        <f>'US-AEC9'!A32</f>
        <v>VINALINES PIONEER</v>
      </c>
      <c r="B77" s="463">
        <f>'US-AEC9'!B32</f>
        <v>2</v>
      </c>
      <c r="C77" s="53">
        <f>'US-AEC9'!C32</f>
        <v>41053</v>
      </c>
      <c r="D77" s="53">
        <f>'US-AEC9'!D32</f>
        <v>41055</v>
      </c>
      <c r="E77" s="504"/>
      <c r="F77" s="575"/>
      <c r="G77" s="575"/>
      <c r="H77" s="575"/>
      <c r="I77" s="575"/>
      <c r="J77" s="575"/>
      <c r="K77" s="148"/>
    </row>
    <row r="78" spans="1:11" customFormat="1" ht="15" customHeight="1">
      <c r="A78" s="160" t="str">
        <f>'US-AEC9'!A33</f>
        <v>WARNOW MATE</v>
      </c>
      <c r="B78" s="454">
        <f>'US-AEC9'!B33</f>
        <v>1244</v>
      </c>
      <c r="C78" s="53">
        <f>'US-AEC9'!C33</f>
        <v>41053</v>
      </c>
      <c r="D78" s="53">
        <f>'US-AEC9'!D33</f>
        <v>41056</v>
      </c>
      <c r="E78" s="577"/>
      <c r="F78" s="530"/>
      <c r="G78" s="530"/>
      <c r="H78" s="530"/>
      <c r="I78" s="530"/>
      <c r="J78" s="530"/>
      <c r="K78" s="148"/>
    </row>
    <row r="79" spans="1:11" customFormat="1" ht="15" customHeight="1">
      <c r="A79" s="160" t="str">
        <f>'US-AEC9'!A34</f>
        <v xml:space="preserve">ISARA BHUM </v>
      </c>
      <c r="B79" s="473">
        <f>'US-AEC9'!B34</f>
        <v>209</v>
      </c>
      <c r="C79" s="53">
        <f>'US-AEC9'!C34</f>
        <v>41054</v>
      </c>
      <c r="D79" s="53">
        <f>'US-AEC9'!D34</f>
        <v>41057</v>
      </c>
      <c r="E79" s="577"/>
      <c r="F79" s="530"/>
      <c r="G79" s="530"/>
      <c r="H79" s="530"/>
      <c r="I79" s="530"/>
      <c r="J79" s="530"/>
      <c r="K79" s="148"/>
    </row>
    <row r="80" spans="1:11" customFormat="1" ht="15" customHeight="1">
      <c r="A80" s="160" t="str">
        <f>'US-AEC9'!A35</f>
        <v>KOTA RESTU</v>
      </c>
      <c r="B80" s="474">
        <f>'US-AEC9'!B35</f>
        <v>216</v>
      </c>
      <c r="C80" s="53">
        <f>'US-AEC9'!C35</f>
        <v>41054</v>
      </c>
      <c r="D80" s="53">
        <f>'US-AEC9'!D35</f>
        <v>41057</v>
      </c>
      <c r="E80" s="577"/>
      <c r="F80" s="530"/>
      <c r="G80" s="530"/>
      <c r="H80" s="530"/>
      <c r="I80" s="530"/>
      <c r="J80" s="530"/>
      <c r="K80" s="148"/>
    </row>
    <row r="81" spans="1:11" customFormat="1" ht="15" customHeight="1">
      <c r="A81" s="165"/>
      <c r="B81" s="455"/>
      <c r="C81" s="57"/>
      <c r="D81" s="57"/>
      <c r="E81" s="578"/>
      <c r="F81" s="576"/>
      <c r="G81" s="576"/>
      <c r="H81" s="576"/>
      <c r="I81" s="576"/>
      <c r="J81" s="576"/>
      <c r="K81" s="148"/>
    </row>
    <row r="82" spans="1:11" customFormat="1" ht="15" customHeight="1">
      <c r="A82" s="163" t="s">
        <v>19</v>
      </c>
      <c r="B82" s="462" t="s">
        <v>19</v>
      </c>
      <c r="C82" s="49" t="s">
        <v>19</v>
      </c>
      <c r="D82" s="49" t="s">
        <v>19</v>
      </c>
      <c r="E82" s="503" t="str">
        <f>'US-AEC9'!E37</f>
        <v>HANJIN CHINA 0007W</v>
      </c>
      <c r="F82" s="574">
        <f>'US-AEC9'!F37</f>
        <v>41067</v>
      </c>
      <c r="G82" s="574">
        <f>'US-AEC9'!G37</f>
        <v>41084</v>
      </c>
      <c r="H82" s="574">
        <f>G82+21</f>
        <v>41105</v>
      </c>
      <c r="I82" s="574">
        <f>G82+26</f>
        <v>41110</v>
      </c>
      <c r="J82" s="574">
        <f>G82+29</f>
        <v>41113</v>
      </c>
      <c r="K82" s="148"/>
    </row>
    <row r="83" spans="1:11" customFormat="1" ht="15" customHeight="1">
      <c r="A83" s="160" t="str">
        <f>'US-AEC9'!A38</f>
        <v>MELINH</v>
      </c>
      <c r="B83" s="463">
        <f>'US-AEC9'!B38</f>
        <v>13</v>
      </c>
      <c r="C83" s="53">
        <f>'US-AEC9'!C38</f>
        <v>41060</v>
      </c>
      <c r="D83" s="53">
        <f>'US-AEC9'!D38</f>
        <v>41062</v>
      </c>
      <c r="E83" s="504"/>
      <c r="F83" s="575"/>
      <c r="G83" s="575"/>
      <c r="H83" s="575"/>
      <c r="I83" s="575"/>
      <c r="J83" s="575"/>
      <c r="K83" s="148"/>
    </row>
    <row r="84" spans="1:11" customFormat="1" ht="15" customHeight="1">
      <c r="A84" s="160" t="str">
        <f>'US-AEC9'!A39</f>
        <v>WARNOW MATE</v>
      </c>
      <c r="B84" s="454">
        <f>'US-AEC9'!B39</f>
        <v>1246</v>
      </c>
      <c r="C84" s="53">
        <f>'US-AEC9'!C39</f>
        <v>41060</v>
      </c>
      <c r="D84" s="53">
        <f>'US-AEC9'!D39</f>
        <v>41063</v>
      </c>
      <c r="E84" s="577"/>
      <c r="F84" s="530"/>
      <c r="G84" s="530"/>
      <c r="H84" s="530"/>
      <c r="I84" s="530"/>
      <c r="J84" s="530"/>
      <c r="K84" s="148"/>
    </row>
    <row r="85" spans="1:11" customFormat="1" ht="15" customHeight="1">
      <c r="A85" s="160" t="str">
        <f>'US-AEC9'!A40</f>
        <v xml:space="preserve">ISARA BHUM </v>
      </c>
      <c r="B85" s="473">
        <f>'US-AEC9'!B40</f>
        <v>210</v>
      </c>
      <c r="C85" s="53">
        <f>'US-AEC9'!C40</f>
        <v>41061</v>
      </c>
      <c r="D85" s="53">
        <f>'US-AEC9'!D40</f>
        <v>41064</v>
      </c>
      <c r="E85" s="577"/>
      <c r="F85" s="530"/>
      <c r="G85" s="530"/>
      <c r="H85" s="530"/>
      <c r="I85" s="530"/>
      <c r="J85" s="530"/>
      <c r="K85" s="148"/>
    </row>
    <row r="86" spans="1:11" customFormat="1" ht="15" customHeight="1">
      <c r="A86" s="160" t="str">
        <f>'US-AEC9'!A41</f>
        <v>KOTA RESTU</v>
      </c>
      <c r="B86" s="474">
        <f>'US-AEC9'!B41</f>
        <v>218</v>
      </c>
      <c r="C86" s="53">
        <f>'US-AEC9'!C41</f>
        <v>41061</v>
      </c>
      <c r="D86" s="53">
        <f>'US-AEC9'!D41</f>
        <v>41064</v>
      </c>
      <c r="E86" s="577"/>
      <c r="F86" s="530"/>
      <c r="G86" s="530"/>
      <c r="H86" s="530"/>
      <c r="I86" s="530"/>
      <c r="J86" s="530"/>
      <c r="K86" s="148"/>
    </row>
    <row r="87" spans="1:11" customFormat="1" ht="15" customHeight="1">
      <c r="A87" s="165"/>
      <c r="B87" s="455"/>
      <c r="C87" s="57"/>
      <c r="D87" s="57"/>
      <c r="E87" s="578"/>
      <c r="F87" s="576"/>
      <c r="G87" s="576"/>
      <c r="H87" s="576"/>
      <c r="I87" s="576"/>
      <c r="J87" s="576"/>
      <c r="K87" s="148"/>
    </row>
    <row r="88" spans="1:11" customFormat="1" ht="15" customHeight="1">
      <c r="A88" s="163" t="s">
        <v>19</v>
      </c>
      <c r="B88" s="462" t="s">
        <v>19</v>
      </c>
      <c r="C88" s="49" t="s">
        <v>19</v>
      </c>
      <c r="D88" s="49" t="s">
        <v>19</v>
      </c>
      <c r="E88" s="503" t="str">
        <f>'US-AEC9'!E43</f>
        <v>HANJIN NETHERLANDS 0007W</v>
      </c>
      <c r="F88" s="574">
        <f>'US-AEC9'!F43</f>
        <v>41074</v>
      </c>
      <c r="G88" s="574">
        <f>'US-AEC9'!G43</f>
        <v>41091</v>
      </c>
      <c r="H88" s="574">
        <f>G88+21</f>
        <v>41112</v>
      </c>
      <c r="I88" s="574">
        <f>G88+26</f>
        <v>41117</v>
      </c>
      <c r="J88" s="574">
        <f>G88+29</f>
        <v>41120</v>
      </c>
      <c r="K88" s="148"/>
    </row>
    <row r="89" spans="1:11" customFormat="1" ht="15" customHeight="1">
      <c r="A89" s="160" t="str">
        <f>'US-AEC9'!A44</f>
        <v>VINALINES PIONEER</v>
      </c>
      <c r="B89" s="463">
        <f>'US-AEC9'!B44</f>
        <v>3</v>
      </c>
      <c r="C89" s="53">
        <f>'US-AEC9'!C44</f>
        <v>41067</v>
      </c>
      <c r="D89" s="53">
        <f>'US-AEC9'!D44</f>
        <v>41069</v>
      </c>
      <c r="E89" s="504"/>
      <c r="F89" s="575"/>
      <c r="G89" s="575"/>
      <c r="H89" s="575"/>
      <c r="I89" s="575"/>
      <c r="J89" s="575"/>
      <c r="K89" s="148"/>
    </row>
    <row r="90" spans="1:11" customFormat="1" ht="15" customHeight="1">
      <c r="A90" s="160" t="str">
        <f>'US-AEC9'!A45</f>
        <v>WARNOW MATE</v>
      </c>
      <c r="B90" s="454">
        <f>'US-AEC9'!B45</f>
        <v>1248</v>
      </c>
      <c r="C90" s="53">
        <f>'US-AEC9'!C45</f>
        <v>41067</v>
      </c>
      <c r="D90" s="53">
        <f>'US-AEC9'!D45</f>
        <v>41070</v>
      </c>
      <c r="E90" s="577"/>
      <c r="F90" s="530"/>
      <c r="G90" s="530"/>
      <c r="H90" s="530"/>
      <c r="I90" s="530"/>
      <c r="J90" s="530"/>
      <c r="K90" s="148"/>
    </row>
    <row r="91" spans="1:11" customFormat="1" ht="15" customHeight="1">
      <c r="A91" s="160" t="str">
        <f>'US-AEC9'!A46</f>
        <v xml:space="preserve">ISARA BHUM </v>
      </c>
      <c r="B91" s="473">
        <f>'US-AEC9'!B46</f>
        <v>211</v>
      </c>
      <c r="C91" s="53">
        <f>'US-AEC9'!C46</f>
        <v>41068</v>
      </c>
      <c r="D91" s="53">
        <f>'US-AEC9'!D46</f>
        <v>41071</v>
      </c>
      <c r="E91" s="577"/>
      <c r="F91" s="530"/>
      <c r="G91" s="530"/>
      <c r="H91" s="530"/>
      <c r="I91" s="530"/>
      <c r="J91" s="530"/>
      <c r="K91" s="148"/>
    </row>
    <row r="92" spans="1:11" customFormat="1" ht="15" customHeight="1">
      <c r="A92" s="160" t="str">
        <f>'US-AEC9'!A47</f>
        <v>KOTA RESTU</v>
      </c>
      <c r="B92" s="474">
        <f>'US-AEC9'!B47</f>
        <v>220</v>
      </c>
      <c r="C92" s="53">
        <f>'US-AEC9'!C47</f>
        <v>41068</v>
      </c>
      <c r="D92" s="53">
        <f>'US-AEC9'!D47</f>
        <v>41071</v>
      </c>
      <c r="E92" s="577"/>
      <c r="F92" s="530"/>
      <c r="G92" s="530"/>
      <c r="H92" s="530"/>
      <c r="I92" s="530"/>
      <c r="J92" s="530"/>
      <c r="K92" s="148"/>
    </row>
    <row r="93" spans="1:11" customFormat="1" ht="15" customHeight="1">
      <c r="A93" s="165"/>
      <c r="B93" s="455"/>
      <c r="C93" s="57"/>
      <c r="D93" s="57"/>
      <c r="E93" s="578"/>
      <c r="F93" s="576"/>
      <c r="G93" s="576"/>
      <c r="H93" s="576"/>
      <c r="I93" s="576"/>
      <c r="J93" s="576"/>
      <c r="K93" s="148"/>
    </row>
    <row r="94" spans="1:11" customFormat="1" ht="15" customHeight="1">
      <c r="A94" s="163" t="s">
        <v>19</v>
      </c>
      <c r="B94" s="462" t="s">
        <v>19</v>
      </c>
      <c r="C94" s="49" t="s">
        <v>19</v>
      </c>
      <c r="D94" s="49" t="s">
        <v>19</v>
      </c>
      <c r="E94" s="503" t="str">
        <f>'US-AEC9'!E49</f>
        <v>HANJIN GREECE 0007W</v>
      </c>
      <c r="F94" s="574">
        <f>'US-AEC9'!F49</f>
        <v>41081</v>
      </c>
      <c r="G94" s="574">
        <f>'US-AEC9'!G49</f>
        <v>41098</v>
      </c>
      <c r="H94" s="574">
        <f>G94+21</f>
        <v>41119</v>
      </c>
      <c r="I94" s="574">
        <f>G94+26</f>
        <v>41124</v>
      </c>
      <c r="J94" s="574">
        <f>G94+29</f>
        <v>41127</v>
      </c>
      <c r="K94" s="148"/>
    </row>
    <row r="95" spans="1:11" customFormat="1" ht="15" customHeight="1">
      <c r="A95" s="160" t="str">
        <f>'US-AEC9'!A50</f>
        <v>MELINH</v>
      </c>
      <c r="B95" s="463">
        <f>'US-AEC9'!B50</f>
        <v>14</v>
      </c>
      <c r="C95" s="53">
        <f>'US-AEC9'!C50</f>
        <v>41074</v>
      </c>
      <c r="D95" s="53">
        <f>'US-AEC9'!D50</f>
        <v>41076</v>
      </c>
      <c r="E95" s="504"/>
      <c r="F95" s="575"/>
      <c r="G95" s="575"/>
      <c r="H95" s="575"/>
      <c r="I95" s="575"/>
      <c r="J95" s="575"/>
      <c r="K95" s="148"/>
    </row>
    <row r="96" spans="1:11" customFormat="1" ht="15" customHeight="1">
      <c r="A96" s="160" t="str">
        <f>'US-AEC9'!A51</f>
        <v>WARNOW MATE</v>
      </c>
      <c r="B96" s="454">
        <f>'US-AEC9'!B51</f>
        <v>1250</v>
      </c>
      <c r="C96" s="53">
        <f>'US-AEC9'!C51</f>
        <v>41074</v>
      </c>
      <c r="D96" s="53">
        <f>'US-AEC9'!D51</f>
        <v>41077</v>
      </c>
      <c r="E96" s="577"/>
      <c r="F96" s="530"/>
      <c r="G96" s="530"/>
      <c r="H96" s="530"/>
      <c r="I96" s="530"/>
      <c r="J96" s="530"/>
      <c r="K96" s="148"/>
    </row>
    <row r="97" spans="1:11" customFormat="1" ht="15" customHeight="1">
      <c r="A97" s="160" t="str">
        <f>'US-AEC9'!A52</f>
        <v xml:space="preserve">ISARA BHUM </v>
      </c>
      <c r="B97" s="473">
        <f>'US-AEC9'!B52</f>
        <v>212</v>
      </c>
      <c r="C97" s="53">
        <f>'US-AEC9'!C52</f>
        <v>41075</v>
      </c>
      <c r="D97" s="53">
        <f>'US-AEC9'!D52</f>
        <v>41078</v>
      </c>
      <c r="E97" s="577"/>
      <c r="F97" s="530"/>
      <c r="G97" s="530"/>
      <c r="H97" s="530"/>
      <c r="I97" s="530"/>
      <c r="J97" s="530"/>
      <c r="K97" s="148"/>
    </row>
    <row r="98" spans="1:11" customFormat="1" ht="15" customHeight="1">
      <c r="A98" s="160" t="str">
        <f>'US-AEC9'!A53</f>
        <v>KOTA RESTU</v>
      </c>
      <c r="B98" s="474">
        <f>'US-AEC9'!B53</f>
        <v>222</v>
      </c>
      <c r="C98" s="53">
        <f>'US-AEC9'!C53</f>
        <v>41075</v>
      </c>
      <c r="D98" s="53">
        <f>'US-AEC9'!D53</f>
        <v>41078</v>
      </c>
      <c r="E98" s="577"/>
      <c r="F98" s="530"/>
      <c r="G98" s="530"/>
      <c r="H98" s="530"/>
      <c r="I98" s="530"/>
      <c r="J98" s="530"/>
      <c r="K98" s="148"/>
    </row>
    <row r="99" spans="1:11" customFormat="1" ht="15" customHeight="1">
      <c r="A99" s="165"/>
      <c r="B99" s="455"/>
      <c r="C99" s="57"/>
      <c r="D99" s="57"/>
      <c r="E99" s="578"/>
      <c r="F99" s="576"/>
      <c r="G99" s="576"/>
      <c r="H99" s="576"/>
      <c r="I99" s="576"/>
      <c r="J99" s="576"/>
      <c r="K99" s="148"/>
    </row>
    <row r="100" spans="1:11" customFormat="1" ht="15.75" customHeight="1">
      <c r="A100" s="274"/>
      <c r="B100" s="406"/>
      <c r="C100" s="59"/>
      <c r="D100" s="59"/>
      <c r="E100" s="149"/>
      <c r="F100" s="407"/>
      <c r="G100" s="407"/>
      <c r="H100" s="407"/>
      <c r="I100" s="407"/>
      <c r="J100" s="407"/>
      <c r="K100" s="148"/>
    </row>
    <row r="101" spans="1:11" customFormat="1">
      <c r="A101" s="286"/>
      <c r="F101" s="36"/>
      <c r="G101" s="35"/>
    </row>
    <row r="102" spans="1:11" customFormat="1">
      <c r="A102" s="594" t="s">
        <v>524</v>
      </c>
      <c r="B102" s="595"/>
      <c r="C102" s="596"/>
      <c r="D102" s="596"/>
      <c r="E102" s="596"/>
      <c r="F102" s="597"/>
      <c r="G102" s="598"/>
      <c r="H102" s="599" t="s">
        <v>114</v>
      </c>
      <c r="I102" s="600"/>
      <c r="J102" s="207"/>
      <c r="K102" s="207"/>
    </row>
    <row r="103" spans="1:11" customFormat="1">
      <c r="A103" s="601" t="s">
        <v>525</v>
      </c>
      <c r="B103" s="602"/>
      <c r="C103" s="596"/>
      <c r="D103" s="596"/>
      <c r="E103" s="596"/>
      <c r="F103" s="597"/>
      <c r="G103" s="598"/>
      <c r="H103" s="603"/>
      <c r="I103" s="604" t="s">
        <v>526</v>
      </c>
      <c r="J103" s="207"/>
      <c r="K103" s="604" t="s">
        <v>527</v>
      </c>
    </row>
    <row r="104" spans="1:11" customFormat="1" ht="12.75" customHeight="1">
      <c r="A104" s="605" t="s">
        <v>528</v>
      </c>
      <c r="B104" s="602"/>
      <c r="C104" s="596"/>
      <c r="D104" s="596"/>
      <c r="E104" s="596"/>
      <c r="F104" s="597"/>
      <c r="G104" s="598"/>
      <c r="H104" s="606"/>
      <c r="I104" s="604" t="s">
        <v>529</v>
      </c>
      <c r="J104" s="207"/>
      <c r="K104" s="604" t="s">
        <v>530</v>
      </c>
    </row>
    <row r="105" spans="1:11" customFormat="1">
      <c r="A105" s="607" t="s">
        <v>531</v>
      </c>
      <c r="B105" s="608"/>
      <c r="C105" s="596"/>
      <c r="D105" s="596"/>
      <c r="E105" s="596"/>
      <c r="F105" s="597"/>
      <c r="G105" s="598"/>
      <c r="H105" s="606"/>
      <c r="I105" s="604" t="s">
        <v>532</v>
      </c>
      <c r="J105" s="207"/>
      <c r="K105" s="604" t="s">
        <v>533</v>
      </c>
    </row>
    <row r="106" spans="1:11" customFormat="1">
      <c r="A106" s="607" t="s">
        <v>534</v>
      </c>
      <c r="B106" s="609"/>
      <c r="C106" s="596"/>
      <c r="D106" s="596"/>
      <c r="E106" s="596"/>
      <c r="F106" s="597"/>
      <c r="G106" s="596"/>
      <c r="H106" s="596"/>
      <c r="I106" s="596"/>
      <c r="J106" s="610"/>
      <c r="K106" s="207"/>
    </row>
    <row r="107" spans="1:11" customFormat="1">
      <c r="A107" s="37"/>
      <c r="F107" s="6"/>
      <c r="G107" s="40"/>
    </row>
    <row r="108" spans="1:11">
      <c r="A108" s="37"/>
      <c r="B108"/>
      <c r="C108"/>
      <c r="D108"/>
      <c r="E108"/>
      <c r="F108"/>
      <c r="G108"/>
      <c r="H108"/>
      <c r="I108"/>
      <c r="J108"/>
    </row>
    <row r="109" spans="1:11">
      <c r="A109" s="37"/>
      <c r="B109"/>
      <c r="C109"/>
      <c r="D109"/>
      <c r="E109"/>
      <c r="F109" s="6"/>
    </row>
    <row r="110" spans="1:11">
      <c r="A110" s="37"/>
      <c r="B110"/>
      <c r="C110"/>
      <c r="D110"/>
      <c r="E110"/>
      <c r="F110" s="6"/>
    </row>
    <row r="111" spans="1:11">
      <c r="A111" s="37"/>
      <c r="B111" s="67"/>
      <c r="D111" s="5"/>
      <c r="E111" s="5"/>
      <c r="F111" s="6"/>
    </row>
  </sheetData>
  <mergeCells count="45">
    <mergeCell ref="C3:G3"/>
    <mergeCell ref="C4:G4"/>
    <mergeCell ref="C2:L2"/>
    <mergeCell ref="J88:J93"/>
    <mergeCell ref="E88:E93"/>
    <mergeCell ref="F88:F93"/>
    <mergeCell ref="G88:G93"/>
    <mergeCell ref="H88:H93"/>
    <mergeCell ref="I88:I93"/>
    <mergeCell ref="H76:H81"/>
    <mergeCell ref="I76:I81"/>
    <mergeCell ref="J64:J69"/>
    <mergeCell ref="E64:E69"/>
    <mergeCell ref="F64:F69"/>
    <mergeCell ref="G64:G69"/>
    <mergeCell ref="H64:H69"/>
    <mergeCell ref="I64:I69"/>
    <mergeCell ref="J58:J63"/>
    <mergeCell ref="E58:E63"/>
    <mergeCell ref="F58:F63"/>
    <mergeCell ref="G58:G63"/>
    <mergeCell ref="H58:H63"/>
    <mergeCell ref="I58:I63"/>
    <mergeCell ref="J70:J75"/>
    <mergeCell ref="E82:E87"/>
    <mergeCell ref="F82:F87"/>
    <mergeCell ref="G82:G87"/>
    <mergeCell ref="H82:H87"/>
    <mergeCell ref="I82:I87"/>
    <mergeCell ref="J82:J87"/>
    <mergeCell ref="E70:E75"/>
    <mergeCell ref="F70:F75"/>
    <mergeCell ref="G70:G75"/>
    <mergeCell ref="H70:H75"/>
    <mergeCell ref="I70:I75"/>
    <mergeCell ref="J76:J81"/>
    <mergeCell ref="E76:E81"/>
    <mergeCell ref="F76:F81"/>
    <mergeCell ref="G76:G81"/>
    <mergeCell ref="J94:J99"/>
    <mergeCell ref="E94:E99"/>
    <mergeCell ref="F94:F99"/>
    <mergeCell ref="G94:G99"/>
    <mergeCell ref="H94:H99"/>
    <mergeCell ref="I94:I99"/>
  </mergeCells>
  <dataValidations count="1">
    <dataValidation type="textLength" allowBlank="1" showInputMessage="1" showErrorMessage="1" error="Voy No. should contain 5 characters + &quot;/&quot; + leg (N/S)" sqref="B103">
      <formula1>7</formula1>
      <formula2>7</formula2>
    </dataValidation>
  </dataValidations>
  <pageMargins left="0.7" right="0.7" top="0.75" bottom="0.75" header="0.3" footer="0.3"/>
  <pageSetup paperSize="9" scale="6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116"/>
  <sheetViews>
    <sheetView showGridLines="0" workbookViewId="0">
      <selection activeCell="E57" sqref="E57:E62"/>
    </sheetView>
  </sheetViews>
  <sheetFormatPr defaultRowHeight="15"/>
  <cols>
    <col min="1" max="1" width="18.5703125" style="6" customWidth="1"/>
    <col min="2" max="2" width="9.42578125" style="68" customWidth="1"/>
    <col min="3" max="3" width="8.140625" style="5" customWidth="1"/>
    <col min="4" max="4" width="7.85546875" style="69" customWidth="1"/>
    <col min="5" max="5" width="16" style="6" customWidth="1"/>
    <col min="6" max="6" width="7.5703125" style="5" customWidth="1"/>
    <col min="7" max="7" width="10.140625" style="5" customWidth="1"/>
    <col min="8" max="10" width="14" style="5" customWidth="1"/>
    <col min="11" max="11" width="15.5703125" style="5" customWidth="1"/>
    <col min="12" max="256" width="9" style="6"/>
    <col min="257" max="257" width="18.5703125" style="6" customWidth="1"/>
    <col min="258" max="258" width="7" style="6" customWidth="1"/>
    <col min="259" max="259" width="8.140625" style="6" customWidth="1"/>
    <col min="260" max="260" width="7.85546875" style="6" customWidth="1"/>
    <col min="261" max="261" width="16" style="6" customWidth="1"/>
    <col min="262" max="262" width="7.5703125" style="6" customWidth="1"/>
    <col min="263" max="263" width="8.42578125" style="6" customWidth="1"/>
    <col min="264" max="264" width="0" style="6" hidden="1" customWidth="1"/>
    <col min="265" max="267" width="14" style="6" customWidth="1"/>
    <col min="268" max="512" width="9" style="6"/>
    <col min="513" max="513" width="18.5703125" style="6" customWidth="1"/>
    <col min="514" max="514" width="7" style="6" customWidth="1"/>
    <col min="515" max="515" width="8.140625" style="6" customWidth="1"/>
    <col min="516" max="516" width="7.85546875" style="6" customWidth="1"/>
    <col min="517" max="517" width="16" style="6" customWidth="1"/>
    <col min="518" max="518" width="7.5703125" style="6" customWidth="1"/>
    <col min="519" max="519" width="8.42578125" style="6" customWidth="1"/>
    <col min="520" max="520" width="0" style="6" hidden="1" customWidth="1"/>
    <col min="521" max="523" width="14" style="6" customWidth="1"/>
    <col min="524" max="768" width="9" style="6"/>
    <col min="769" max="769" width="18.5703125" style="6" customWidth="1"/>
    <col min="770" max="770" width="7" style="6" customWidth="1"/>
    <col min="771" max="771" width="8.140625" style="6" customWidth="1"/>
    <col min="772" max="772" width="7.85546875" style="6" customWidth="1"/>
    <col min="773" max="773" width="16" style="6" customWidth="1"/>
    <col min="774" max="774" width="7.5703125" style="6" customWidth="1"/>
    <col min="775" max="775" width="8.42578125" style="6" customWidth="1"/>
    <col min="776" max="776" width="0" style="6" hidden="1" customWidth="1"/>
    <col min="777" max="779" width="14" style="6" customWidth="1"/>
    <col min="780" max="1024" width="9" style="6"/>
    <col min="1025" max="1025" width="18.5703125" style="6" customWidth="1"/>
    <col min="1026" max="1026" width="7" style="6" customWidth="1"/>
    <col min="1027" max="1027" width="8.140625" style="6" customWidth="1"/>
    <col min="1028" max="1028" width="7.85546875" style="6" customWidth="1"/>
    <col min="1029" max="1029" width="16" style="6" customWidth="1"/>
    <col min="1030" max="1030" width="7.5703125" style="6" customWidth="1"/>
    <col min="1031" max="1031" width="8.42578125" style="6" customWidth="1"/>
    <col min="1032" max="1032" width="0" style="6" hidden="1" customWidth="1"/>
    <col min="1033" max="1035" width="14" style="6" customWidth="1"/>
    <col min="1036" max="1280" width="9" style="6"/>
    <col min="1281" max="1281" width="18.5703125" style="6" customWidth="1"/>
    <col min="1282" max="1282" width="7" style="6" customWidth="1"/>
    <col min="1283" max="1283" width="8.140625" style="6" customWidth="1"/>
    <col min="1284" max="1284" width="7.85546875" style="6" customWidth="1"/>
    <col min="1285" max="1285" width="16" style="6" customWidth="1"/>
    <col min="1286" max="1286" width="7.5703125" style="6" customWidth="1"/>
    <col min="1287" max="1287" width="8.42578125" style="6" customWidth="1"/>
    <col min="1288" max="1288" width="0" style="6" hidden="1" customWidth="1"/>
    <col min="1289" max="1291" width="14" style="6" customWidth="1"/>
    <col min="1292" max="1536" width="9" style="6"/>
    <col min="1537" max="1537" width="18.5703125" style="6" customWidth="1"/>
    <col min="1538" max="1538" width="7" style="6" customWidth="1"/>
    <col min="1539" max="1539" width="8.140625" style="6" customWidth="1"/>
    <col min="1540" max="1540" width="7.85546875" style="6" customWidth="1"/>
    <col min="1541" max="1541" width="16" style="6" customWidth="1"/>
    <col min="1542" max="1542" width="7.5703125" style="6" customWidth="1"/>
    <col min="1543" max="1543" width="8.42578125" style="6" customWidth="1"/>
    <col min="1544" max="1544" width="0" style="6" hidden="1" customWidth="1"/>
    <col min="1545" max="1547" width="14" style="6" customWidth="1"/>
    <col min="1548" max="1792" width="9" style="6"/>
    <col min="1793" max="1793" width="18.5703125" style="6" customWidth="1"/>
    <col min="1794" max="1794" width="7" style="6" customWidth="1"/>
    <col min="1795" max="1795" width="8.140625" style="6" customWidth="1"/>
    <col min="1796" max="1796" width="7.85546875" style="6" customWidth="1"/>
    <col min="1797" max="1797" width="16" style="6" customWidth="1"/>
    <col min="1798" max="1798" width="7.5703125" style="6" customWidth="1"/>
    <col min="1799" max="1799" width="8.42578125" style="6" customWidth="1"/>
    <col min="1800" max="1800" width="0" style="6" hidden="1" customWidth="1"/>
    <col min="1801" max="1803" width="14" style="6" customWidth="1"/>
    <col min="1804" max="2048" width="9" style="6"/>
    <col min="2049" max="2049" width="18.5703125" style="6" customWidth="1"/>
    <col min="2050" max="2050" width="7" style="6" customWidth="1"/>
    <col min="2051" max="2051" width="8.140625" style="6" customWidth="1"/>
    <col min="2052" max="2052" width="7.85546875" style="6" customWidth="1"/>
    <col min="2053" max="2053" width="16" style="6" customWidth="1"/>
    <col min="2054" max="2054" width="7.5703125" style="6" customWidth="1"/>
    <col min="2055" max="2055" width="8.42578125" style="6" customWidth="1"/>
    <col min="2056" max="2056" width="0" style="6" hidden="1" customWidth="1"/>
    <col min="2057" max="2059" width="14" style="6" customWidth="1"/>
    <col min="2060" max="2304" width="9" style="6"/>
    <col min="2305" max="2305" width="18.5703125" style="6" customWidth="1"/>
    <col min="2306" max="2306" width="7" style="6" customWidth="1"/>
    <col min="2307" max="2307" width="8.140625" style="6" customWidth="1"/>
    <col min="2308" max="2308" width="7.85546875" style="6" customWidth="1"/>
    <col min="2309" max="2309" width="16" style="6" customWidth="1"/>
    <col min="2310" max="2310" width="7.5703125" style="6" customWidth="1"/>
    <col min="2311" max="2311" width="8.42578125" style="6" customWidth="1"/>
    <col min="2312" max="2312" width="0" style="6" hidden="1" customWidth="1"/>
    <col min="2313" max="2315" width="14" style="6" customWidth="1"/>
    <col min="2316" max="2560" width="9" style="6"/>
    <col min="2561" max="2561" width="18.5703125" style="6" customWidth="1"/>
    <col min="2562" max="2562" width="7" style="6" customWidth="1"/>
    <col min="2563" max="2563" width="8.140625" style="6" customWidth="1"/>
    <col min="2564" max="2564" width="7.85546875" style="6" customWidth="1"/>
    <col min="2565" max="2565" width="16" style="6" customWidth="1"/>
    <col min="2566" max="2566" width="7.5703125" style="6" customWidth="1"/>
    <col min="2567" max="2567" width="8.42578125" style="6" customWidth="1"/>
    <col min="2568" max="2568" width="0" style="6" hidden="1" customWidth="1"/>
    <col min="2569" max="2571" width="14" style="6" customWidth="1"/>
    <col min="2572" max="2816" width="9" style="6"/>
    <col min="2817" max="2817" width="18.5703125" style="6" customWidth="1"/>
    <col min="2818" max="2818" width="7" style="6" customWidth="1"/>
    <col min="2819" max="2819" width="8.140625" style="6" customWidth="1"/>
    <col min="2820" max="2820" width="7.85546875" style="6" customWidth="1"/>
    <col min="2821" max="2821" width="16" style="6" customWidth="1"/>
    <col min="2822" max="2822" width="7.5703125" style="6" customWidth="1"/>
    <col min="2823" max="2823" width="8.42578125" style="6" customWidth="1"/>
    <col min="2824" max="2824" width="0" style="6" hidden="1" customWidth="1"/>
    <col min="2825" max="2827" width="14" style="6" customWidth="1"/>
    <col min="2828" max="3072" width="9" style="6"/>
    <col min="3073" max="3073" width="18.5703125" style="6" customWidth="1"/>
    <col min="3074" max="3074" width="7" style="6" customWidth="1"/>
    <col min="3075" max="3075" width="8.140625" style="6" customWidth="1"/>
    <col min="3076" max="3076" width="7.85546875" style="6" customWidth="1"/>
    <col min="3077" max="3077" width="16" style="6" customWidth="1"/>
    <col min="3078" max="3078" width="7.5703125" style="6" customWidth="1"/>
    <col min="3079" max="3079" width="8.42578125" style="6" customWidth="1"/>
    <col min="3080" max="3080" width="0" style="6" hidden="1" customWidth="1"/>
    <col min="3081" max="3083" width="14" style="6" customWidth="1"/>
    <col min="3084" max="3328" width="9" style="6"/>
    <col min="3329" max="3329" width="18.5703125" style="6" customWidth="1"/>
    <col min="3330" max="3330" width="7" style="6" customWidth="1"/>
    <col min="3331" max="3331" width="8.140625" style="6" customWidth="1"/>
    <col min="3332" max="3332" width="7.85546875" style="6" customWidth="1"/>
    <col min="3333" max="3333" width="16" style="6" customWidth="1"/>
    <col min="3334" max="3334" width="7.5703125" style="6" customWidth="1"/>
    <col min="3335" max="3335" width="8.42578125" style="6" customWidth="1"/>
    <col min="3336" max="3336" width="0" style="6" hidden="1" customWidth="1"/>
    <col min="3337" max="3339" width="14" style="6" customWidth="1"/>
    <col min="3340" max="3584" width="9" style="6"/>
    <col min="3585" max="3585" width="18.5703125" style="6" customWidth="1"/>
    <col min="3586" max="3586" width="7" style="6" customWidth="1"/>
    <col min="3587" max="3587" width="8.140625" style="6" customWidth="1"/>
    <col min="3588" max="3588" width="7.85546875" style="6" customWidth="1"/>
    <col min="3589" max="3589" width="16" style="6" customWidth="1"/>
    <col min="3590" max="3590" width="7.5703125" style="6" customWidth="1"/>
    <col min="3591" max="3591" width="8.42578125" style="6" customWidth="1"/>
    <col min="3592" max="3592" width="0" style="6" hidden="1" customWidth="1"/>
    <col min="3593" max="3595" width="14" style="6" customWidth="1"/>
    <col min="3596" max="3840" width="9" style="6"/>
    <col min="3841" max="3841" width="18.5703125" style="6" customWidth="1"/>
    <col min="3842" max="3842" width="7" style="6" customWidth="1"/>
    <col min="3843" max="3843" width="8.140625" style="6" customWidth="1"/>
    <col min="3844" max="3844" width="7.85546875" style="6" customWidth="1"/>
    <col min="3845" max="3845" width="16" style="6" customWidth="1"/>
    <col min="3846" max="3846" width="7.5703125" style="6" customWidth="1"/>
    <col min="3847" max="3847" width="8.42578125" style="6" customWidth="1"/>
    <col min="3848" max="3848" width="0" style="6" hidden="1" customWidth="1"/>
    <col min="3849" max="3851" width="14" style="6" customWidth="1"/>
    <col min="3852" max="4096" width="9" style="6"/>
    <col min="4097" max="4097" width="18.5703125" style="6" customWidth="1"/>
    <col min="4098" max="4098" width="7" style="6" customWidth="1"/>
    <col min="4099" max="4099" width="8.140625" style="6" customWidth="1"/>
    <col min="4100" max="4100" width="7.85546875" style="6" customWidth="1"/>
    <col min="4101" max="4101" width="16" style="6" customWidth="1"/>
    <col min="4102" max="4102" width="7.5703125" style="6" customWidth="1"/>
    <col min="4103" max="4103" width="8.42578125" style="6" customWidth="1"/>
    <col min="4104" max="4104" width="0" style="6" hidden="1" customWidth="1"/>
    <col min="4105" max="4107" width="14" style="6" customWidth="1"/>
    <col min="4108" max="4352" width="9" style="6"/>
    <col min="4353" max="4353" width="18.5703125" style="6" customWidth="1"/>
    <col min="4354" max="4354" width="7" style="6" customWidth="1"/>
    <col min="4355" max="4355" width="8.140625" style="6" customWidth="1"/>
    <col min="4356" max="4356" width="7.85546875" style="6" customWidth="1"/>
    <col min="4357" max="4357" width="16" style="6" customWidth="1"/>
    <col min="4358" max="4358" width="7.5703125" style="6" customWidth="1"/>
    <col min="4359" max="4359" width="8.42578125" style="6" customWidth="1"/>
    <col min="4360" max="4360" width="0" style="6" hidden="1" customWidth="1"/>
    <col min="4361" max="4363" width="14" style="6" customWidth="1"/>
    <col min="4364" max="4608" width="9" style="6"/>
    <col min="4609" max="4609" width="18.5703125" style="6" customWidth="1"/>
    <col min="4610" max="4610" width="7" style="6" customWidth="1"/>
    <col min="4611" max="4611" width="8.140625" style="6" customWidth="1"/>
    <col min="4612" max="4612" width="7.85546875" style="6" customWidth="1"/>
    <col min="4613" max="4613" width="16" style="6" customWidth="1"/>
    <col min="4614" max="4614" width="7.5703125" style="6" customWidth="1"/>
    <col min="4615" max="4615" width="8.42578125" style="6" customWidth="1"/>
    <col min="4616" max="4616" width="0" style="6" hidden="1" customWidth="1"/>
    <col min="4617" max="4619" width="14" style="6" customWidth="1"/>
    <col min="4620" max="4864" width="9" style="6"/>
    <col min="4865" max="4865" width="18.5703125" style="6" customWidth="1"/>
    <col min="4866" max="4866" width="7" style="6" customWidth="1"/>
    <col min="4867" max="4867" width="8.140625" style="6" customWidth="1"/>
    <col min="4868" max="4868" width="7.85546875" style="6" customWidth="1"/>
    <col min="4869" max="4869" width="16" style="6" customWidth="1"/>
    <col min="4870" max="4870" width="7.5703125" style="6" customWidth="1"/>
    <col min="4871" max="4871" width="8.42578125" style="6" customWidth="1"/>
    <col min="4872" max="4872" width="0" style="6" hidden="1" customWidth="1"/>
    <col min="4873" max="4875" width="14" style="6" customWidth="1"/>
    <col min="4876" max="5120" width="9" style="6"/>
    <col min="5121" max="5121" width="18.5703125" style="6" customWidth="1"/>
    <col min="5122" max="5122" width="7" style="6" customWidth="1"/>
    <col min="5123" max="5123" width="8.140625" style="6" customWidth="1"/>
    <col min="5124" max="5124" width="7.85546875" style="6" customWidth="1"/>
    <col min="5125" max="5125" width="16" style="6" customWidth="1"/>
    <col min="5126" max="5126" width="7.5703125" style="6" customWidth="1"/>
    <col min="5127" max="5127" width="8.42578125" style="6" customWidth="1"/>
    <col min="5128" max="5128" width="0" style="6" hidden="1" customWidth="1"/>
    <col min="5129" max="5131" width="14" style="6" customWidth="1"/>
    <col min="5132" max="5376" width="9" style="6"/>
    <col min="5377" max="5377" width="18.5703125" style="6" customWidth="1"/>
    <col min="5378" max="5378" width="7" style="6" customWidth="1"/>
    <col min="5379" max="5379" width="8.140625" style="6" customWidth="1"/>
    <col min="5380" max="5380" width="7.85546875" style="6" customWidth="1"/>
    <col min="5381" max="5381" width="16" style="6" customWidth="1"/>
    <col min="5382" max="5382" width="7.5703125" style="6" customWidth="1"/>
    <col min="5383" max="5383" width="8.42578125" style="6" customWidth="1"/>
    <col min="5384" max="5384" width="0" style="6" hidden="1" customWidth="1"/>
    <col min="5385" max="5387" width="14" style="6" customWidth="1"/>
    <col min="5388" max="5632" width="9" style="6"/>
    <col min="5633" max="5633" width="18.5703125" style="6" customWidth="1"/>
    <col min="5634" max="5634" width="7" style="6" customWidth="1"/>
    <col min="5635" max="5635" width="8.140625" style="6" customWidth="1"/>
    <col min="5636" max="5636" width="7.85546875" style="6" customWidth="1"/>
    <col min="5637" max="5637" width="16" style="6" customWidth="1"/>
    <col min="5638" max="5638" width="7.5703125" style="6" customWidth="1"/>
    <col min="5639" max="5639" width="8.42578125" style="6" customWidth="1"/>
    <col min="5640" max="5640" width="0" style="6" hidden="1" customWidth="1"/>
    <col min="5641" max="5643" width="14" style="6" customWidth="1"/>
    <col min="5644" max="5888" width="9" style="6"/>
    <col min="5889" max="5889" width="18.5703125" style="6" customWidth="1"/>
    <col min="5890" max="5890" width="7" style="6" customWidth="1"/>
    <col min="5891" max="5891" width="8.140625" style="6" customWidth="1"/>
    <col min="5892" max="5892" width="7.85546875" style="6" customWidth="1"/>
    <col min="5893" max="5893" width="16" style="6" customWidth="1"/>
    <col min="5894" max="5894" width="7.5703125" style="6" customWidth="1"/>
    <col min="5895" max="5895" width="8.42578125" style="6" customWidth="1"/>
    <col min="5896" max="5896" width="0" style="6" hidden="1" customWidth="1"/>
    <col min="5897" max="5899" width="14" style="6" customWidth="1"/>
    <col min="5900" max="6144" width="9" style="6"/>
    <col min="6145" max="6145" width="18.5703125" style="6" customWidth="1"/>
    <col min="6146" max="6146" width="7" style="6" customWidth="1"/>
    <col min="6147" max="6147" width="8.140625" style="6" customWidth="1"/>
    <col min="6148" max="6148" width="7.85546875" style="6" customWidth="1"/>
    <col min="6149" max="6149" width="16" style="6" customWidth="1"/>
    <col min="6150" max="6150" width="7.5703125" style="6" customWidth="1"/>
    <col min="6151" max="6151" width="8.42578125" style="6" customWidth="1"/>
    <col min="6152" max="6152" width="0" style="6" hidden="1" customWidth="1"/>
    <col min="6153" max="6155" width="14" style="6" customWidth="1"/>
    <col min="6156" max="6400" width="9" style="6"/>
    <col min="6401" max="6401" width="18.5703125" style="6" customWidth="1"/>
    <col min="6402" max="6402" width="7" style="6" customWidth="1"/>
    <col min="6403" max="6403" width="8.140625" style="6" customWidth="1"/>
    <col min="6404" max="6404" width="7.85546875" style="6" customWidth="1"/>
    <col min="6405" max="6405" width="16" style="6" customWidth="1"/>
    <col min="6406" max="6406" width="7.5703125" style="6" customWidth="1"/>
    <col min="6407" max="6407" width="8.42578125" style="6" customWidth="1"/>
    <col min="6408" max="6408" width="0" style="6" hidden="1" customWidth="1"/>
    <col min="6409" max="6411" width="14" style="6" customWidth="1"/>
    <col min="6412" max="6656" width="9" style="6"/>
    <col min="6657" max="6657" width="18.5703125" style="6" customWidth="1"/>
    <col min="6658" max="6658" width="7" style="6" customWidth="1"/>
    <col min="6659" max="6659" width="8.140625" style="6" customWidth="1"/>
    <col min="6660" max="6660" width="7.85546875" style="6" customWidth="1"/>
    <col min="6661" max="6661" width="16" style="6" customWidth="1"/>
    <col min="6662" max="6662" width="7.5703125" style="6" customWidth="1"/>
    <col min="6663" max="6663" width="8.42578125" style="6" customWidth="1"/>
    <col min="6664" max="6664" width="0" style="6" hidden="1" customWidth="1"/>
    <col min="6665" max="6667" width="14" style="6" customWidth="1"/>
    <col min="6668" max="6912" width="9" style="6"/>
    <col min="6913" max="6913" width="18.5703125" style="6" customWidth="1"/>
    <col min="6914" max="6914" width="7" style="6" customWidth="1"/>
    <col min="6915" max="6915" width="8.140625" style="6" customWidth="1"/>
    <col min="6916" max="6916" width="7.85546875" style="6" customWidth="1"/>
    <col min="6917" max="6917" width="16" style="6" customWidth="1"/>
    <col min="6918" max="6918" width="7.5703125" style="6" customWidth="1"/>
    <col min="6919" max="6919" width="8.42578125" style="6" customWidth="1"/>
    <col min="6920" max="6920" width="0" style="6" hidden="1" customWidth="1"/>
    <col min="6921" max="6923" width="14" style="6" customWidth="1"/>
    <col min="6924" max="7168" width="9" style="6"/>
    <col min="7169" max="7169" width="18.5703125" style="6" customWidth="1"/>
    <col min="7170" max="7170" width="7" style="6" customWidth="1"/>
    <col min="7171" max="7171" width="8.140625" style="6" customWidth="1"/>
    <col min="7172" max="7172" width="7.85546875" style="6" customWidth="1"/>
    <col min="7173" max="7173" width="16" style="6" customWidth="1"/>
    <col min="7174" max="7174" width="7.5703125" style="6" customWidth="1"/>
    <col min="7175" max="7175" width="8.42578125" style="6" customWidth="1"/>
    <col min="7176" max="7176" width="0" style="6" hidden="1" customWidth="1"/>
    <col min="7177" max="7179" width="14" style="6" customWidth="1"/>
    <col min="7180" max="7424" width="9" style="6"/>
    <col min="7425" max="7425" width="18.5703125" style="6" customWidth="1"/>
    <col min="7426" max="7426" width="7" style="6" customWidth="1"/>
    <col min="7427" max="7427" width="8.140625" style="6" customWidth="1"/>
    <col min="7428" max="7428" width="7.85546875" style="6" customWidth="1"/>
    <col min="7429" max="7429" width="16" style="6" customWidth="1"/>
    <col min="7430" max="7430" width="7.5703125" style="6" customWidth="1"/>
    <col min="7431" max="7431" width="8.42578125" style="6" customWidth="1"/>
    <col min="7432" max="7432" width="0" style="6" hidden="1" customWidth="1"/>
    <col min="7433" max="7435" width="14" style="6" customWidth="1"/>
    <col min="7436" max="7680" width="9" style="6"/>
    <col min="7681" max="7681" width="18.5703125" style="6" customWidth="1"/>
    <col min="7682" max="7682" width="7" style="6" customWidth="1"/>
    <col min="7683" max="7683" width="8.140625" style="6" customWidth="1"/>
    <col min="7684" max="7684" width="7.85546875" style="6" customWidth="1"/>
    <col min="7685" max="7685" width="16" style="6" customWidth="1"/>
    <col min="7686" max="7686" width="7.5703125" style="6" customWidth="1"/>
    <col min="7687" max="7687" width="8.42578125" style="6" customWidth="1"/>
    <col min="7688" max="7688" width="0" style="6" hidden="1" customWidth="1"/>
    <col min="7689" max="7691" width="14" style="6" customWidth="1"/>
    <col min="7692" max="7936" width="9" style="6"/>
    <col min="7937" max="7937" width="18.5703125" style="6" customWidth="1"/>
    <col min="7938" max="7938" width="7" style="6" customWidth="1"/>
    <col min="7939" max="7939" width="8.140625" style="6" customWidth="1"/>
    <col min="7940" max="7940" width="7.85546875" style="6" customWidth="1"/>
    <col min="7941" max="7941" width="16" style="6" customWidth="1"/>
    <col min="7942" max="7942" width="7.5703125" style="6" customWidth="1"/>
    <col min="7943" max="7943" width="8.42578125" style="6" customWidth="1"/>
    <col min="7944" max="7944" width="0" style="6" hidden="1" customWidth="1"/>
    <col min="7945" max="7947" width="14" style="6" customWidth="1"/>
    <col min="7948" max="8192" width="9" style="6"/>
    <col min="8193" max="8193" width="18.5703125" style="6" customWidth="1"/>
    <col min="8194" max="8194" width="7" style="6" customWidth="1"/>
    <col min="8195" max="8195" width="8.140625" style="6" customWidth="1"/>
    <col min="8196" max="8196" width="7.85546875" style="6" customWidth="1"/>
    <col min="8197" max="8197" width="16" style="6" customWidth="1"/>
    <col min="8198" max="8198" width="7.5703125" style="6" customWidth="1"/>
    <col min="8199" max="8199" width="8.42578125" style="6" customWidth="1"/>
    <col min="8200" max="8200" width="0" style="6" hidden="1" customWidth="1"/>
    <col min="8201" max="8203" width="14" style="6" customWidth="1"/>
    <col min="8204" max="8448" width="9" style="6"/>
    <col min="8449" max="8449" width="18.5703125" style="6" customWidth="1"/>
    <col min="8450" max="8450" width="7" style="6" customWidth="1"/>
    <col min="8451" max="8451" width="8.140625" style="6" customWidth="1"/>
    <col min="8452" max="8452" width="7.85546875" style="6" customWidth="1"/>
    <col min="8453" max="8453" width="16" style="6" customWidth="1"/>
    <col min="8454" max="8454" width="7.5703125" style="6" customWidth="1"/>
    <col min="8455" max="8455" width="8.42578125" style="6" customWidth="1"/>
    <col min="8456" max="8456" width="0" style="6" hidden="1" customWidth="1"/>
    <col min="8457" max="8459" width="14" style="6" customWidth="1"/>
    <col min="8460" max="8704" width="9" style="6"/>
    <col min="8705" max="8705" width="18.5703125" style="6" customWidth="1"/>
    <col min="8706" max="8706" width="7" style="6" customWidth="1"/>
    <col min="8707" max="8707" width="8.140625" style="6" customWidth="1"/>
    <col min="8708" max="8708" width="7.85546875" style="6" customWidth="1"/>
    <col min="8709" max="8709" width="16" style="6" customWidth="1"/>
    <col min="8710" max="8710" width="7.5703125" style="6" customWidth="1"/>
    <col min="8711" max="8711" width="8.42578125" style="6" customWidth="1"/>
    <col min="8712" max="8712" width="0" style="6" hidden="1" customWidth="1"/>
    <col min="8713" max="8715" width="14" style="6" customWidth="1"/>
    <col min="8716" max="8960" width="9" style="6"/>
    <col min="8961" max="8961" width="18.5703125" style="6" customWidth="1"/>
    <col min="8962" max="8962" width="7" style="6" customWidth="1"/>
    <col min="8963" max="8963" width="8.140625" style="6" customWidth="1"/>
    <col min="8964" max="8964" width="7.85546875" style="6" customWidth="1"/>
    <col min="8965" max="8965" width="16" style="6" customWidth="1"/>
    <col min="8966" max="8966" width="7.5703125" style="6" customWidth="1"/>
    <col min="8967" max="8967" width="8.42578125" style="6" customWidth="1"/>
    <col min="8968" max="8968" width="0" style="6" hidden="1" customWidth="1"/>
    <col min="8969" max="8971" width="14" style="6" customWidth="1"/>
    <col min="8972" max="9216" width="9" style="6"/>
    <col min="9217" max="9217" width="18.5703125" style="6" customWidth="1"/>
    <col min="9218" max="9218" width="7" style="6" customWidth="1"/>
    <col min="9219" max="9219" width="8.140625" style="6" customWidth="1"/>
    <col min="9220" max="9220" width="7.85546875" style="6" customWidth="1"/>
    <col min="9221" max="9221" width="16" style="6" customWidth="1"/>
    <col min="9222" max="9222" width="7.5703125" style="6" customWidth="1"/>
    <col min="9223" max="9223" width="8.42578125" style="6" customWidth="1"/>
    <col min="9224" max="9224" width="0" style="6" hidden="1" customWidth="1"/>
    <col min="9225" max="9227" width="14" style="6" customWidth="1"/>
    <col min="9228" max="9472" width="9" style="6"/>
    <col min="9473" max="9473" width="18.5703125" style="6" customWidth="1"/>
    <col min="9474" max="9474" width="7" style="6" customWidth="1"/>
    <col min="9475" max="9475" width="8.140625" style="6" customWidth="1"/>
    <col min="9476" max="9476" width="7.85546875" style="6" customWidth="1"/>
    <col min="9477" max="9477" width="16" style="6" customWidth="1"/>
    <col min="9478" max="9478" width="7.5703125" style="6" customWidth="1"/>
    <col min="9479" max="9479" width="8.42578125" style="6" customWidth="1"/>
    <col min="9480" max="9480" width="0" style="6" hidden="1" customWidth="1"/>
    <col min="9481" max="9483" width="14" style="6" customWidth="1"/>
    <col min="9484" max="9728" width="9" style="6"/>
    <col min="9729" max="9729" width="18.5703125" style="6" customWidth="1"/>
    <col min="9730" max="9730" width="7" style="6" customWidth="1"/>
    <col min="9731" max="9731" width="8.140625" style="6" customWidth="1"/>
    <col min="9732" max="9732" width="7.85546875" style="6" customWidth="1"/>
    <col min="9733" max="9733" width="16" style="6" customWidth="1"/>
    <col min="9734" max="9734" width="7.5703125" style="6" customWidth="1"/>
    <col min="9735" max="9735" width="8.42578125" style="6" customWidth="1"/>
    <col min="9736" max="9736" width="0" style="6" hidden="1" customWidth="1"/>
    <col min="9737" max="9739" width="14" style="6" customWidth="1"/>
    <col min="9740" max="9984" width="9" style="6"/>
    <col min="9985" max="9985" width="18.5703125" style="6" customWidth="1"/>
    <col min="9986" max="9986" width="7" style="6" customWidth="1"/>
    <col min="9987" max="9987" width="8.140625" style="6" customWidth="1"/>
    <col min="9988" max="9988" width="7.85546875" style="6" customWidth="1"/>
    <col min="9989" max="9989" width="16" style="6" customWidth="1"/>
    <col min="9990" max="9990" width="7.5703125" style="6" customWidth="1"/>
    <col min="9991" max="9991" width="8.42578125" style="6" customWidth="1"/>
    <col min="9992" max="9992" width="0" style="6" hidden="1" customWidth="1"/>
    <col min="9993" max="9995" width="14" style="6" customWidth="1"/>
    <col min="9996" max="10240" width="9" style="6"/>
    <col min="10241" max="10241" width="18.5703125" style="6" customWidth="1"/>
    <col min="10242" max="10242" width="7" style="6" customWidth="1"/>
    <col min="10243" max="10243" width="8.140625" style="6" customWidth="1"/>
    <col min="10244" max="10244" width="7.85546875" style="6" customWidth="1"/>
    <col min="10245" max="10245" width="16" style="6" customWidth="1"/>
    <col min="10246" max="10246" width="7.5703125" style="6" customWidth="1"/>
    <col min="10247" max="10247" width="8.42578125" style="6" customWidth="1"/>
    <col min="10248" max="10248" width="0" style="6" hidden="1" customWidth="1"/>
    <col min="10249" max="10251" width="14" style="6" customWidth="1"/>
    <col min="10252" max="10496" width="9" style="6"/>
    <col min="10497" max="10497" width="18.5703125" style="6" customWidth="1"/>
    <col min="10498" max="10498" width="7" style="6" customWidth="1"/>
    <col min="10499" max="10499" width="8.140625" style="6" customWidth="1"/>
    <col min="10500" max="10500" width="7.85546875" style="6" customWidth="1"/>
    <col min="10501" max="10501" width="16" style="6" customWidth="1"/>
    <col min="10502" max="10502" width="7.5703125" style="6" customWidth="1"/>
    <col min="10503" max="10503" width="8.42578125" style="6" customWidth="1"/>
    <col min="10504" max="10504" width="0" style="6" hidden="1" customWidth="1"/>
    <col min="10505" max="10507" width="14" style="6" customWidth="1"/>
    <col min="10508" max="10752" width="9" style="6"/>
    <col min="10753" max="10753" width="18.5703125" style="6" customWidth="1"/>
    <col min="10754" max="10754" width="7" style="6" customWidth="1"/>
    <col min="10755" max="10755" width="8.140625" style="6" customWidth="1"/>
    <col min="10756" max="10756" width="7.85546875" style="6" customWidth="1"/>
    <col min="10757" max="10757" width="16" style="6" customWidth="1"/>
    <col min="10758" max="10758" width="7.5703125" style="6" customWidth="1"/>
    <col min="10759" max="10759" width="8.42578125" style="6" customWidth="1"/>
    <col min="10760" max="10760" width="0" style="6" hidden="1" customWidth="1"/>
    <col min="10761" max="10763" width="14" style="6" customWidth="1"/>
    <col min="10764" max="11008" width="9" style="6"/>
    <col min="11009" max="11009" width="18.5703125" style="6" customWidth="1"/>
    <col min="11010" max="11010" width="7" style="6" customWidth="1"/>
    <col min="11011" max="11011" width="8.140625" style="6" customWidth="1"/>
    <col min="11012" max="11012" width="7.85546875" style="6" customWidth="1"/>
    <col min="11013" max="11013" width="16" style="6" customWidth="1"/>
    <col min="11014" max="11014" width="7.5703125" style="6" customWidth="1"/>
    <col min="11015" max="11015" width="8.42578125" style="6" customWidth="1"/>
    <col min="11016" max="11016" width="0" style="6" hidden="1" customWidth="1"/>
    <col min="11017" max="11019" width="14" style="6" customWidth="1"/>
    <col min="11020" max="11264" width="9" style="6"/>
    <col min="11265" max="11265" width="18.5703125" style="6" customWidth="1"/>
    <col min="11266" max="11266" width="7" style="6" customWidth="1"/>
    <col min="11267" max="11267" width="8.140625" style="6" customWidth="1"/>
    <col min="11268" max="11268" width="7.85546875" style="6" customWidth="1"/>
    <col min="11269" max="11269" width="16" style="6" customWidth="1"/>
    <col min="11270" max="11270" width="7.5703125" style="6" customWidth="1"/>
    <col min="11271" max="11271" width="8.42578125" style="6" customWidth="1"/>
    <col min="11272" max="11272" width="0" style="6" hidden="1" customWidth="1"/>
    <col min="11273" max="11275" width="14" style="6" customWidth="1"/>
    <col min="11276" max="11520" width="9" style="6"/>
    <col min="11521" max="11521" width="18.5703125" style="6" customWidth="1"/>
    <col min="11522" max="11522" width="7" style="6" customWidth="1"/>
    <col min="11523" max="11523" width="8.140625" style="6" customWidth="1"/>
    <col min="11524" max="11524" width="7.85546875" style="6" customWidth="1"/>
    <col min="11525" max="11525" width="16" style="6" customWidth="1"/>
    <col min="11526" max="11526" width="7.5703125" style="6" customWidth="1"/>
    <col min="11527" max="11527" width="8.42578125" style="6" customWidth="1"/>
    <col min="11528" max="11528" width="0" style="6" hidden="1" customWidth="1"/>
    <col min="11529" max="11531" width="14" style="6" customWidth="1"/>
    <col min="11532" max="11776" width="9" style="6"/>
    <col min="11777" max="11777" width="18.5703125" style="6" customWidth="1"/>
    <col min="11778" max="11778" width="7" style="6" customWidth="1"/>
    <col min="11779" max="11779" width="8.140625" style="6" customWidth="1"/>
    <col min="11780" max="11780" width="7.85546875" style="6" customWidth="1"/>
    <col min="11781" max="11781" width="16" style="6" customWidth="1"/>
    <col min="11782" max="11782" width="7.5703125" style="6" customWidth="1"/>
    <col min="11783" max="11783" width="8.42578125" style="6" customWidth="1"/>
    <col min="11784" max="11784" width="0" style="6" hidden="1" customWidth="1"/>
    <col min="11785" max="11787" width="14" style="6" customWidth="1"/>
    <col min="11788" max="12032" width="9" style="6"/>
    <col min="12033" max="12033" width="18.5703125" style="6" customWidth="1"/>
    <col min="12034" max="12034" width="7" style="6" customWidth="1"/>
    <col min="12035" max="12035" width="8.140625" style="6" customWidth="1"/>
    <col min="12036" max="12036" width="7.85546875" style="6" customWidth="1"/>
    <col min="12037" max="12037" width="16" style="6" customWidth="1"/>
    <col min="12038" max="12038" width="7.5703125" style="6" customWidth="1"/>
    <col min="12039" max="12039" width="8.42578125" style="6" customWidth="1"/>
    <col min="12040" max="12040" width="0" style="6" hidden="1" customWidth="1"/>
    <col min="12041" max="12043" width="14" style="6" customWidth="1"/>
    <col min="12044" max="12288" width="9" style="6"/>
    <col min="12289" max="12289" width="18.5703125" style="6" customWidth="1"/>
    <col min="12290" max="12290" width="7" style="6" customWidth="1"/>
    <col min="12291" max="12291" width="8.140625" style="6" customWidth="1"/>
    <col min="12292" max="12292" width="7.85546875" style="6" customWidth="1"/>
    <col min="12293" max="12293" width="16" style="6" customWidth="1"/>
    <col min="12294" max="12294" width="7.5703125" style="6" customWidth="1"/>
    <col min="12295" max="12295" width="8.42578125" style="6" customWidth="1"/>
    <col min="12296" max="12296" width="0" style="6" hidden="1" customWidth="1"/>
    <col min="12297" max="12299" width="14" style="6" customWidth="1"/>
    <col min="12300" max="12544" width="9" style="6"/>
    <col min="12545" max="12545" width="18.5703125" style="6" customWidth="1"/>
    <col min="12546" max="12546" width="7" style="6" customWidth="1"/>
    <col min="12547" max="12547" width="8.140625" style="6" customWidth="1"/>
    <col min="12548" max="12548" width="7.85546875" style="6" customWidth="1"/>
    <col min="12549" max="12549" width="16" style="6" customWidth="1"/>
    <col min="12550" max="12550" width="7.5703125" style="6" customWidth="1"/>
    <col min="12551" max="12551" width="8.42578125" style="6" customWidth="1"/>
    <col min="12552" max="12552" width="0" style="6" hidden="1" customWidth="1"/>
    <col min="12553" max="12555" width="14" style="6" customWidth="1"/>
    <col min="12556" max="12800" width="9" style="6"/>
    <col min="12801" max="12801" width="18.5703125" style="6" customWidth="1"/>
    <col min="12802" max="12802" width="7" style="6" customWidth="1"/>
    <col min="12803" max="12803" width="8.140625" style="6" customWidth="1"/>
    <col min="12804" max="12804" width="7.85546875" style="6" customWidth="1"/>
    <col min="12805" max="12805" width="16" style="6" customWidth="1"/>
    <col min="12806" max="12806" width="7.5703125" style="6" customWidth="1"/>
    <col min="12807" max="12807" width="8.42578125" style="6" customWidth="1"/>
    <col min="12808" max="12808" width="0" style="6" hidden="1" customWidth="1"/>
    <col min="12809" max="12811" width="14" style="6" customWidth="1"/>
    <col min="12812" max="13056" width="9" style="6"/>
    <col min="13057" max="13057" width="18.5703125" style="6" customWidth="1"/>
    <col min="13058" max="13058" width="7" style="6" customWidth="1"/>
    <col min="13059" max="13059" width="8.140625" style="6" customWidth="1"/>
    <col min="13060" max="13060" width="7.85546875" style="6" customWidth="1"/>
    <col min="13061" max="13061" width="16" style="6" customWidth="1"/>
    <col min="13062" max="13062" width="7.5703125" style="6" customWidth="1"/>
    <col min="13063" max="13063" width="8.42578125" style="6" customWidth="1"/>
    <col min="13064" max="13064" width="0" style="6" hidden="1" customWidth="1"/>
    <col min="13065" max="13067" width="14" style="6" customWidth="1"/>
    <col min="13068" max="13312" width="9" style="6"/>
    <col min="13313" max="13313" width="18.5703125" style="6" customWidth="1"/>
    <col min="13314" max="13314" width="7" style="6" customWidth="1"/>
    <col min="13315" max="13315" width="8.140625" style="6" customWidth="1"/>
    <col min="13316" max="13316" width="7.85546875" style="6" customWidth="1"/>
    <col min="13317" max="13317" width="16" style="6" customWidth="1"/>
    <col min="13318" max="13318" width="7.5703125" style="6" customWidth="1"/>
    <col min="13319" max="13319" width="8.42578125" style="6" customWidth="1"/>
    <col min="13320" max="13320" width="0" style="6" hidden="1" customWidth="1"/>
    <col min="13321" max="13323" width="14" style="6" customWidth="1"/>
    <col min="13324" max="13568" width="9" style="6"/>
    <col min="13569" max="13569" width="18.5703125" style="6" customWidth="1"/>
    <col min="13570" max="13570" width="7" style="6" customWidth="1"/>
    <col min="13571" max="13571" width="8.140625" style="6" customWidth="1"/>
    <col min="13572" max="13572" width="7.85546875" style="6" customWidth="1"/>
    <col min="13573" max="13573" width="16" style="6" customWidth="1"/>
    <col min="13574" max="13574" width="7.5703125" style="6" customWidth="1"/>
    <col min="13575" max="13575" width="8.42578125" style="6" customWidth="1"/>
    <col min="13576" max="13576" width="0" style="6" hidden="1" customWidth="1"/>
    <col min="13577" max="13579" width="14" style="6" customWidth="1"/>
    <col min="13580" max="13824" width="9" style="6"/>
    <col min="13825" max="13825" width="18.5703125" style="6" customWidth="1"/>
    <col min="13826" max="13826" width="7" style="6" customWidth="1"/>
    <col min="13827" max="13827" width="8.140625" style="6" customWidth="1"/>
    <col min="13828" max="13828" width="7.85546875" style="6" customWidth="1"/>
    <col min="13829" max="13829" width="16" style="6" customWidth="1"/>
    <col min="13830" max="13830" width="7.5703125" style="6" customWidth="1"/>
    <col min="13831" max="13831" width="8.42578125" style="6" customWidth="1"/>
    <col min="13832" max="13832" width="0" style="6" hidden="1" customWidth="1"/>
    <col min="13833" max="13835" width="14" style="6" customWidth="1"/>
    <col min="13836" max="14080" width="9" style="6"/>
    <col min="14081" max="14081" width="18.5703125" style="6" customWidth="1"/>
    <col min="14082" max="14082" width="7" style="6" customWidth="1"/>
    <col min="14083" max="14083" width="8.140625" style="6" customWidth="1"/>
    <col min="14084" max="14084" width="7.85546875" style="6" customWidth="1"/>
    <col min="14085" max="14085" width="16" style="6" customWidth="1"/>
    <col min="14086" max="14086" width="7.5703125" style="6" customWidth="1"/>
    <col min="14087" max="14087" width="8.42578125" style="6" customWidth="1"/>
    <col min="14088" max="14088" width="0" style="6" hidden="1" customWidth="1"/>
    <col min="14089" max="14091" width="14" style="6" customWidth="1"/>
    <col min="14092" max="14336" width="9" style="6"/>
    <col min="14337" max="14337" width="18.5703125" style="6" customWidth="1"/>
    <col min="14338" max="14338" width="7" style="6" customWidth="1"/>
    <col min="14339" max="14339" width="8.140625" style="6" customWidth="1"/>
    <col min="14340" max="14340" width="7.85546875" style="6" customWidth="1"/>
    <col min="14341" max="14341" width="16" style="6" customWidth="1"/>
    <col min="14342" max="14342" width="7.5703125" style="6" customWidth="1"/>
    <col min="14343" max="14343" width="8.42578125" style="6" customWidth="1"/>
    <col min="14344" max="14344" width="0" style="6" hidden="1" customWidth="1"/>
    <col min="14345" max="14347" width="14" style="6" customWidth="1"/>
    <col min="14348" max="14592" width="9" style="6"/>
    <col min="14593" max="14593" width="18.5703125" style="6" customWidth="1"/>
    <col min="14594" max="14594" width="7" style="6" customWidth="1"/>
    <col min="14595" max="14595" width="8.140625" style="6" customWidth="1"/>
    <col min="14596" max="14596" width="7.85546875" style="6" customWidth="1"/>
    <col min="14597" max="14597" width="16" style="6" customWidth="1"/>
    <col min="14598" max="14598" width="7.5703125" style="6" customWidth="1"/>
    <col min="14599" max="14599" width="8.42578125" style="6" customWidth="1"/>
    <col min="14600" max="14600" width="0" style="6" hidden="1" customWidth="1"/>
    <col min="14601" max="14603" width="14" style="6" customWidth="1"/>
    <col min="14604" max="14848" width="9" style="6"/>
    <col min="14849" max="14849" width="18.5703125" style="6" customWidth="1"/>
    <col min="14850" max="14850" width="7" style="6" customWidth="1"/>
    <col min="14851" max="14851" width="8.140625" style="6" customWidth="1"/>
    <col min="14852" max="14852" width="7.85546875" style="6" customWidth="1"/>
    <col min="14853" max="14853" width="16" style="6" customWidth="1"/>
    <col min="14854" max="14854" width="7.5703125" style="6" customWidth="1"/>
    <col min="14855" max="14855" width="8.42578125" style="6" customWidth="1"/>
    <col min="14856" max="14856" width="0" style="6" hidden="1" customWidth="1"/>
    <col min="14857" max="14859" width="14" style="6" customWidth="1"/>
    <col min="14860" max="15104" width="9" style="6"/>
    <col min="15105" max="15105" width="18.5703125" style="6" customWidth="1"/>
    <col min="15106" max="15106" width="7" style="6" customWidth="1"/>
    <col min="15107" max="15107" width="8.140625" style="6" customWidth="1"/>
    <col min="15108" max="15108" width="7.85546875" style="6" customWidth="1"/>
    <col min="15109" max="15109" width="16" style="6" customWidth="1"/>
    <col min="15110" max="15110" width="7.5703125" style="6" customWidth="1"/>
    <col min="15111" max="15111" width="8.42578125" style="6" customWidth="1"/>
    <col min="15112" max="15112" width="0" style="6" hidden="1" customWidth="1"/>
    <col min="15113" max="15115" width="14" style="6" customWidth="1"/>
    <col min="15116" max="15360" width="9" style="6"/>
    <col min="15361" max="15361" width="18.5703125" style="6" customWidth="1"/>
    <col min="15362" max="15362" width="7" style="6" customWidth="1"/>
    <col min="15363" max="15363" width="8.140625" style="6" customWidth="1"/>
    <col min="15364" max="15364" width="7.85546875" style="6" customWidth="1"/>
    <col min="15365" max="15365" width="16" style="6" customWidth="1"/>
    <col min="15366" max="15366" width="7.5703125" style="6" customWidth="1"/>
    <col min="15367" max="15367" width="8.42578125" style="6" customWidth="1"/>
    <col min="15368" max="15368" width="0" style="6" hidden="1" customWidth="1"/>
    <col min="15369" max="15371" width="14" style="6" customWidth="1"/>
    <col min="15372" max="15616" width="9" style="6"/>
    <col min="15617" max="15617" width="18.5703125" style="6" customWidth="1"/>
    <col min="15618" max="15618" width="7" style="6" customWidth="1"/>
    <col min="15619" max="15619" width="8.140625" style="6" customWidth="1"/>
    <col min="15620" max="15620" width="7.85546875" style="6" customWidth="1"/>
    <col min="15621" max="15621" width="16" style="6" customWidth="1"/>
    <col min="15622" max="15622" width="7.5703125" style="6" customWidth="1"/>
    <col min="15623" max="15623" width="8.42578125" style="6" customWidth="1"/>
    <col min="15624" max="15624" width="0" style="6" hidden="1" customWidth="1"/>
    <col min="15625" max="15627" width="14" style="6" customWidth="1"/>
    <col min="15628" max="15872" width="9" style="6"/>
    <col min="15873" max="15873" width="18.5703125" style="6" customWidth="1"/>
    <col min="15874" max="15874" width="7" style="6" customWidth="1"/>
    <col min="15875" max="15875" width="8.140625" style="6" customWidth="1"/>
    <col min="15876" max="15876" width="7.85546875" style="6" customWidth="1"/>
    <col min="15877" max="15877" width="16" style="6" customWidth="1"/>
    <col min="15878" max="15878" width="7.5703125" style="6" customWidth="1"/>
    <col min="15879" max="15879" width="8.42578125" style="6" customWidth="1"/>
    <col min="15880" max="15880" width="0" style="6" hidden="1" customWidth="1"/>
    <col min="15881" max="15883" width="14" style="6" customWidth="1"/>
    <col min="15884" max="16128" width="9" style="6"/>
    <col min="16129" max="16129" width="18.5703125" style="6" customWidth="1"/>
    <col min="16130" max="16130" width="7" style="6" customWidth="1"/>
    <col min="16131" max="16131" width="8.140625" style="6" customWidth="1"/>
    <col min="16132" max="16132" width="7.85546875" style="6" customWidth="1"/>
    <col min="16133" max="16133" width="16" style="6" customWidth="1"/>
    <col min="16134" max="16134" width="7.5703125" style="6" customWidth="1"/>
    <col min="16135" max="16135" width="8.42578125" style="6" customWidth="1"/>
    <col min="16136" max="16136" width="0" style="6" hidden="1" customWidth="1"/>
    <col min="16137" max="16139" width="14" style="6" customWidth="1"/>
    <col min="16140" max="16384" width="9" style="6"/>
  </cols>
  <sheetData>
    <row r="2" spans="1:13" ht="38.25" customHeight="1">
      <c r="C2" s="573"/>
      <c r="D2" s="573"/>
      <c r="E2" s="573"/>
      <c r="F2" s="573"/>
      <c r="G2" s="573"/>
      <c r="H2" s="573"/>
      <c r="I2" s="573"/>
      <c r="J2" s="573"/>
      <c r="K2" s="573"/>
      <c r="L2" s="573"/>
      <c r="M2" s="573"/>
    </row>
    <row r="3" spans="1:13" ht="52.5" customHeight="1">
      <c r="C3" s="539" t="s">
        <v>297</v>
      </c>
      <c r="D3" s="539"/>
      <c r="E3" s="539"/>
      <c r="F3" s="539"/>
      <c r="G3" s="539"/>
      <c r="H3" s="15"/>
      <c r="I3" s="15"/>
      <c r="J3" s="15"/>
      <c r="K3" s="15"/>
    </row>
    <row r="4" spans="1:13" ht="21" customHeight="1">
      <c r="C4" s="540" t="s">
        <v>304</v>
      </c>
      <c r="D4" s="540"/>
      <c r="E4" s="540"/>
      <c r="F4" s="540"/>
      <c r="G4" s="540"/>
      <c r="H4" s="15"/>
      <c r="I4" s="15"/>
      <c r="J4" s="15"/>
      <c r="K4" s="15"/>
    </row>
    <row r="5" spans="1:13" ht="24.75" customHeight="1">
      <c r="E5" s="24"/>
      <c r="F5" s="22"/>
      <c r="H5" s="22" t="s">
        <v>19</v>
      </c>
      <c r="I5" s="22" t="s">
        <v>19</v>
      </c>
      <c r="J5" s="328" t="str">
        <f>'NE-AEC7 (DIRECTLY)'!I6</f>
        <v>Update:</v>
      </c>
      <c r="K5" s="329">
        <f>'NE-AEC7 (DIRECTLY)'!J6</f>
        <v>41046</v>
      </c>
    </row>
    <row r="6" spans="1:13" s="30" customFormat="1" ht="36" hidden="1" customHeight="1">
      <c r="A6" s="26" t="s">
        <v>21</v>
      </c>
      <c r="B6" s="210" t="s">
        <v>22</v>
      </c>
      <c r="C6" s="27" t="s">
        <v>23</v>
      </c>
      <c r="D6" s="27" t="s">
        <v>5</v>
      </c>
      <c r="E6" s="26" t="s">
        <v>299</v>
      </c>
      <c r="F6" s="27" t="s">
        <v>300</v>
      </c>
      <c r="G6" s="179" t="s">
        <v>231</v>
      </c>
      <c r="H6" s="29" t="s">
        <v>305</v>
      </c>
      <c r="I6" s="29" t="s">
        <v>306</v>
      </c>
      <c r="J6" s="29" t="s">
        <v>307</v>
      </c>
      <c r="K6" s="29" t="s">
        <v>308</v>
      </c>
    </row>
    <row r="7" spans="1:13" ht="30" hidden="1" customHeight="1">
      <c r="A7" s="276" t="e">
        <f>'[1]WM-AMC1'!A8</f>
        <v>#REF!</v>
      </c>
      <c r="B7" s="233" t="e">
        <f>'[1]WM-AMC1'!B8</f>
        <v>#REF!</v>
      </c>
      <c r="C7" s="227">
        <f>'[1]WM-AMC1'!C8</f>
        <v>40612</v>
      </c>
      <c r="D7" s="227">
        <f t="shared" ref="D7:D55" si="0">C7+3</f>
        <v>40615</v>
      </c>
      <c r="E7" s="46" t="e">
        <f>'[1]US-MINA'!E24</f>
        <v>#REF!</v>
      </c>
      <c r="F7" s="48">
        <f>'[1]US-MINA'!F24</f>
        <v>40619</v>
      </c>
      <c r="G7" s="48">
        <f>'[1]US-MINA'!G24</f>
        <v>40636</v>
      </c>
      <c r="H7" s="231">
        <f t="shared" ref="H7:H55" si="1">G7+17</f>
        <v>40653</v>
      </c>
      <c r="I7" s="231">
        <f t="shared" ref="I7:J22" si="2">H7+2</f>
        <v>40655</v>
      </c>
      <c r="J7" s="231">
        <f t="shared" si="2"/>
        <v>40657</v>
      </c>
      <c r="K7" s="231"/>
    </row>
    <row r="8" spans="1:13" ht="30" hidden="1" customHeight="1">
      <c r="A8" s="276" t="e">
        <f>'[1]WM-AMC1'!A9</f>
        <v>#REF!</v>
      </c>
      <c r="B8" s="233" t="e">
        <f>'[1]WM-AMC1'!B9</f>
        <v>#REF!</v>
      </c>
      <c r="C8" s="227">
        <f>'[1]WM-AMC1'!C9</f>
        <v>40619</v>
      </c>
      <c r="D8" s="227">
        <f t="shared" si="0"/>
        <v>40622</v>
      </c>
      <c r="E8" s="46" t="e">
        <f>'[1]US-MINA'!E25</f>
        <v>#REF!</v>
      </c>
      <c r="F8" s="48">
        <f>'[1]US-MINA'!F25</f>
        <v>40626</v>
      </c>
      <c r="G8" s="48">
        <f>'[1]US-MINA'!G25</f>
        <v>40643</v>
      </c>
      <c r="H8" s="231">
        <f t="shared" si="1"/>
        <v>40660</v>
      </c>
      <c r="I8" s="231">
        <f t="shared" si="2"/>
        <v>40662</v>
      </c>
      <c r="J8" s="231">
        <f t="shared" si="2"/>
        <v>40664</v>
      </c>
      <c r="K8" s="231"/>
    </row>
    <row r="9" spans="1:13" ht="30" hidden="1" customHeight="1">
      <c r="A9" s="276" t="e">
        <f>'[1]WM-AMC1'!A10</f>
        <v>#REF!</v>
      </c>
      <c r="B9" s="233" t="e">
        <f>'[1]WM-AMC1'!B10</f>
        <v>#REF!</v>
      </c>
      <c r="C9" s="227">
        <f>'[1]WM-AMC1'!C10</f>
        <v>40626</v>
      </c>
      <c r="D9" s="227">
        <f t="shared" si="0"/>
        <v>40629</v>
      </c>
      <c r="E9" s="46" t="e">
        <f>'[1]US-MINA'!E26</f>
        <v>#REF!</v>
      </c>
      <c r="F9" s="48">
        <f>'[1]US-MINA'!F26</f>
        <v>40633</v>
      </c>
      <c r="G9" s="48">
        <f>'[1]US-MINA'!G26</f>
        <v>40650</v>
      </c>
      <c r="H9" s="231">
        <f t="shared" si="1"/>
        <v>40667</v>
      </c>
      <c r="I9" s="231">
        <f t="shared" si="2"/>
        <v>40669</v>
      </c>
      <c r="J9" s="231">
        <f t="shared" si="2"/>
        <v>40671</v>
      </c>
      <c r="K9" s="231"/>
    </row>
    <row r="10" spans="1:13" ht="30" hidden="1" customHeight="1">
      <c r="A10" s="276" t="e">
        <f>'[1]WM-AMC1'!A11</f>
        <v>#REF!</v>
      </c>
      <c r="B10" s="233" t="e">
        <f>'[1]WM-AMC1'!B11</f>
        <v>#REF!</v>
      </c>
      <c r="C10" s="227">
        <f>'[1]WM-AMC1'!C11</f>
        <v>40633</v>
      </c>
      <c r="D10" s="227">
        <f t="shared" si="0"/>
        <v>40636</v>
      </c>
      <c r="E10" s="46" t="e">
        <f>'[1]US-MINA'!E27</f>
        <v>#REF!</v>
      </c>
      <c r="F10" s="48">
        <f>'[1]US-MINA'!F27</f>
        <v>40640</v>
      </c>
      <c r="G10" s="48">
        <f>'[1]US-MINA'!G27</f>
        <v>40657</v>
      </c>
      <c r="H10" s="231">
        <f t="shared" si="1"/>
        <v>40674</v>
      </c>
      <c r="I10" s="231">
        <f t="shared" si="2"/>
        <v>40676</v>
      </c>
      <c r="J10" s="231">
        <f t="shared" si="2"/>
        <v>40678</v>
      </c>
      <c r="K10" s="231"/>
    </row>
    <row r="11" spans="1:13" ht="30" hidden="1" customHeight="1">
      <c r="A11" s="276" t="e">
        <f>'[1]WM-AMC1'!A12</f>
        <v>#REF!</v>
      </c>
      <c r="B11" s="233" t="e">
        <f>'[1]WM-AMC1'!B12</f>
        <v>#REF!</v>
      </c>
      <c r="C11" s="227">
        <f>'[1]WM-AMC1'!C12</f>
        <v>40640</v>
      </c>
      <c r="D11" s="227">
        <f t="shared" si="0"/>
        <v>40643</v>
      </c>
      <c r="E11" s="46" t="e">
        <f>'[1]US-MINA'!E28</f>
        <v>#REF!</v>
      </c>
      <c r="F11" s="48">
        <f>'[1]US-MINA'!F28</f>
        <v>40647</v>
      </c>
      <c r="G11" s="48">
        <f>'[1]US-MINA'!G28</f>
        <v>40664</v>
      </c>
      <c r="H11" s="231">
        <f t="shared" si="1"/>
        <v>40681</v>
      </c>
      <c r="I11" s="231">
        <f t="shared" si="2"/>
        <v>40683</v>
      </c>
      <c r="J11" s="231">
        <f t="shared" si="2"/>
        <v>40685</v>
      </c>
      <c r="K11" s="231"/>
    </row>
    <row r="12" spans="1:13" ht="30" hidden="1" customHeight="1">
      <c r="A12" s="276" t="e">
        <f>'[1]WM-AMC1'!A13</f>
        <v>#REF!</v>
      </c>
      <c r="B12" s="233" t="e">
        <f>'[1]WM-AMC1'!B13</f>
        <v>#REF!</v>
      </c>
      <c r="C12" s="227">
        <f>'[1]WM-AMC1'!C13</f>
        <v>40647</v>
      </c>
      <c r="D12" s="227">
        <f t="shared" si="0"/>
        <v>40650</v>
      </c>
      <c r="E12" s="46" t="e">
        <f>'[1]US-MINA'!E29</f>
        <v>#REF!</v>
      </c>
      <c r="F12" s="48">
        <f>'[1]US-MINA'!F29</f>
        <v>40654</v>
      </c>
      <c r="G12" s="48">
        <f>'[1]US-MINA'!G29</f>
        <v>40671</v>
      </c>
      <c r="H12" s="231">
        <f t="shared" si="1"/>
        <v>40688</v>
      </c>
      <c r="I12" s="231">
        <f t="shared" si="2"/>
        <v>40690</v>
      </c>
      <c r="J12" s="231">
        <f t="shared" si="2"/>
        <v>40692</v>
      </c>
      <c r="K12" s="231"/>
    </row>
    <row r="13" spans="1:13" ht="30" hidden="1" customHeight="1">
      <c r="A13" s="276" t="e">
        <f>'[1]WM-AMC1'!A14</f>
        <v>#REF!</v>
      </c>
      <c r="B13" s="233" t="e">
        <f>'[1]WM-AMC1'!B14</f>
        <v>#REF!</v>
      </c>
      <c r="C13" s="227">
        <f>'[1]WM-AMC1'!C14</f>
        <v>40654</v>
      </c>
      <c r="D13" s="227">
        <f t="shared" si="0"/>
        <v>40657</v>
      </c>
      <c r="E13" s="46" t="e">
        <f>'[1]US-MINA'!E30</f>
        <v>#REF!</v>
      </c>
      <c r="F13" s="48">
        <f>'[1]US-MINA'!F30</f>
        <v>40661</v>
      </c>
      <c r="G13" s="48">
        <f>'[1]US-MINA'!G30</f>
        <v>40678</v>
      </c>
      <c r="H13" s="231">
        <f t="shared" si="1"/>
        <v>40695</v>
      </c>
      <c r="I13" s="231">
        <f t="shared" si="2"/>
        <v>40697</v>
      </c>
      <c r="J13" s="231">
        <f t="shared" si="2"/>
        <v>40699</v>
      </c>
      <c r="K13" s="231"/>
    </row>
    <row r="14" spans="1:13" ht="30" hidden="1" customHeight="1">
      <c r="A14" s="276" t="e">
        <f>'[1]WM-AMC1'!A15</f>
        <v>#REF!</v>
      </c>
      <c r="B14" s="233" t="e">
        <f>'[1]WM-AMC1'!B15</f>
        <v>#REF!</v>
      </c>
      <c r="C14" s="227">
        <f>'[1]WM-AMC1'!C15</f>
        <v>40661</v>
      </c>
      <c r="D14" s="227">
        <f t="shared" si="0"/>
        <v>40664</v>
      </c>
      <c r="E14" s="46" t="e">
        <f>'[1]US-MINA'!E31</f>
        <v>#REF!</v>
      </c>
      <c r="F14" s="48">
        <f>'[1]US-MINA'!F31</f>
        <v>40668</v>
      </c>
      <c r="G14" s="48">
        <f>'[1]US-MINA'!G31</f>
        <v>40686</v>
      </c>
      <c r="H14" s="231">
        <f t="shared" si="1"/>
        <v>40703</v>
      </c>
      <c r="I14" s="231">
        <f t="shared" si="2"/>
        <v>40705</v>
      </c>
      <c r="J14" s="231">
        <f t="shared" si="2"/>
        <v>40707</v>
      </c>
      <c r="K14" s="231"/>
    </row>
    <row r="15" spans="1:13" ht="30" hidden="1" customHeight="1">
      <c r="A15" s="276" t="str">
        <f>'[1]WM-AMC1'!A16</f>
        <v>BERNHARD SIBUM</v>
      </c>
      <c r="B15" s="233">
        <f>'[1]WM-AMC1'!B16</f>
        <v>40</v>
      </c>
      <c r="C15" s="227">
        <f>'[1]WM-AMC1'!C16</f>
        <v>40668</v>
      </c>
      <c r="D15" s="227">
        <f t="shared" si="0"/>
        <v>40671</v>
      </c>
      <c r="E15" s="46" t="e">
        <f>'[1]US-MINA'!E32</f>
        <v>#REF!</v>
      </c>
      <c r="F15" s="48">
        <f>'[1]US-MINA'!F32</f>
        <v>40675</v>
      </c>
      <c r="G15" s="48">
        <f>'[1]US-MINA'!G32</f>
        <v>40695</v>
      </c>
      <c r="H15" s="231">
        <f t="shared" si="1"/>
        <v>40712</v>
      </c>
      <c r="I15" s="231">
        <f t="shared" si="2"/>
        <v>40714</v>
      </c>
      <c r="J15" s="231">
        <f t="shared" si="2"/>
        <v>40716</v>
      </c>
      <c r="K15" s="231"/>
    </row>
    <row r="16" spans="1:13" ht="30" hidden="1" customHeight="1">
      <c r="A16" s="276" t="str">
        <f>'[1]WM-AMC1'!A17</f>
        <v>BERNHARD SIBUM</v>
      </c>
      <c r="B16" s="233">
        <f>'[1]WM-AMC1'!B17</f>
        <v>41</v>
      </c>
      <c r="C16" s="227">
        <f>'[1]WM-AMC1'!C17</f>
        <v>40675</v>
      </c>
      <c r="D16" s="227">
        <f t="shared" si="0"/>
        <v>40678</v>
      </c>
      <c r="E16" s="46" t="e">
        <f>'[1]US-MINA'!E33</f>
        <v>#REF!</v>
      </c>
      <c r="F16" s="48">
        <f>'[1]US-MINA'!F33</f>
        <v>40682</v>
      </c>
      <c r="G16" s="48">
        <f>'[1]US-MINA'!G33</f>
        <v>40699</v>
      </c>
      <c r="H16" s="231">
        <f t="shared" si="1"/>
        <v>40716</v>
      </c>
      <c r="I16" s="231">
        <f t="shared" si="2"/>
        <v>40718</v>
      </c>
      <c r="J16" s="231">
        <f t="shared" si="2"/>
        <v>40720</v>
      </c>
      <c r="K16" s="231"/>
    </row>
    <row r="17" spans="1:11" ht="30" hidden="1" customHeight="1">
      <c r="A17" s="276" t="str">
        <f>'[1]WM-AMC1'!A18</f>
        <v>SARA</v>
      </c>
      <c r="B17" s="233">
        <f>'[1]WM-AMC1'!B18</f>
        <v>42</v>
      </c>
      <c r="C17" s="227">
        <f>'[1]WM-AMC1'!C18</f>
        <v>40682</v>
      </c>
      <c r="D17" s="227">
        <f t="shared" si="0"/>
        <v>40685</v>
      </c>
      <c r="E17" s="46" t="e">
        <f>'[1]US-MINA'!E34</f>
        <v>#REF!</v>
      </c>
      <c r="F17" s="48">
        <f>'[1]US-MINA'!F34</f>
        <v>40689</v>
      </c>
      <c r="G17" s="48">
        <f>'[1]US-MINA'!G34</f>
        <v>40708</v>
      </c>
      <c r="H17" s="231">
        <f t="shared" si="1"/>
        <v>40725</v>
      </c>
      <c r="I17" s="231">
        <f t="shared" si="2"/>
        <v>40727</v>
      </c>
      <c r="J17" s="231">
        <f t="shared" si="2"/>
        <v>40729</v>
      </c>
      <c r="K17" s="231"/>
    </row>
    <row r="18" spans="1:11" ht="30" hidden="1" customHeight="1">
      <c r="A18" s="276" t="str">
        <f>'[1]WM-AMC1'!A19</f>
        <v>SARA</v>
      </c>
      <c r="B18" s="233">
        <f>'[1]WM-AMC1'!B19</f>
        <v>43</v>
      </c>
      <c r="C18" s="227">
        <f>'[1]WM-AMC1'!C19</f>
        <v>40689</v>
      </c>
      <c r="D18" s="227">
        <f t="shared" si="0"/>
        <v>40692</v>
      </c>
      <c r="E18" s="46" t="e">
        <f>'[1]US-MINA'!E35</f>
        <v>#REF!</v>
      </c>
      <c r="F18" s="48">
        <f>'[1]US-MINA'!F35</f>
        <v>40696</v>
      </c>
      <c r="G18" s="48">
        <f>'[1]US-MINA'!G35</f>
        <v>40714</v>
      </c>
      <c r="H18" s="231">
        <f t="shared" si="1"/>
        <v>40731</v>
      </c>
      <c r="I18" s="231">
        <f t="shared" si="2"/>
        <v>40733</v>
      </c>
      <c r="J18" s="231">
        <f t="shared" si="2"/>
        <v>40735</v>
      </c>
      <c r="K18" s="231"/>
    </row>
    <row r="19" spans="1:11" ht="30" hidden="1" customHeight="1">
      <c r="A19" s="276" t="str">
        <f>'[1]WM-AMC1'!A20</f>
        <v>SARA</v>
      </c>
      <c r="B19" s="233">
        <f>'[1]WM-AMC1'!B20</f>
        <v>44</v>
      </c>
      <c r="C19" s="227">
        <f>'[1]WM-AMC1'!C20</f>
        <v>40696</v>
      </c>
      <c r="D19" s="227">
        <f t="shared" si="0"/>
        <v>40699</v>
      </c>
      <c r="E19" s="46" t="e">
        <f>'[1]US-MINA'!E36</f>
        <v>#REF!</v>
      </c>
      <c r="F19" s="48">
        <f>'[1]US-MINA'!F36</f>
        <v>40703</v>
      </c>
      <c r="G19" s="48">
        <f>'[1]US-MINA'!G36</f>
        <v>40721</v>
      </c>
      <c r="H19" s="231">
        <f t="shared" si="1"/>
        <v>40738</v>
      </c>
      <c r="I19" s="231">
        <f t="shared" si="2"/>
        <v>40740</v>
      </c>
      <c r="J19" s="231">
        <f t="shared" si="2"/>
        <v>40742</v>
      </c>
      <c r="K19" s="231"/>
    </row>
    <row r="20" spans="1:11" ht="30" hidden="1" customHeight="1">
      <c r="A20" s="276" t="str">
        <f>'[1]WM-AMC1'!A21</f>
        <v>SARA</v>
      </c>
      <c r="B20" s="233">
        <f>'[1]WM-AMC1'!B21</f>
        <v>45</v>
      </c>
      <c r="C20" s="227">
        <f>'[1]WM-AMC1'!C21</f>
        <v>40703</v>
      </c>
      <c r="D20" s="227">
        <f t="shared" si="0"/>
        <v>40706</v>
      </c>
      <c r="E20" s="46" t="e">
        <f>'[1]US-MINA'!E37</f>
        <v>#REF!</v>
      </c>
      <c r="F20" s="48">
        <f>'[1]US-MINA'!F37</f>
        <v>40710</v>
      </c>
      <c r="G20" s="48">
        <f>'[1]US-MINA'!G37</f>
        <v>40727</v>
      </c>
      <c r="H20" s="231">
        <f t="shared" si="1"/>
        <v>40744</v>
      </c>
      <c r="I20" s="231">
        <f t="shared" si="2"/>
        <v>40746</v>
      </c>
      <c r="J20" s="231">
        <f t="shared" si="2"/>
        <v>40748</v>
      </c>
      <c r="K20" s="231"/>
    </row>
    <row r="21" spans="1:11" ht="30" hidden="1" customHeight="1">
      <c r="A21" s="276" t="str">
        <f>'[1]WM-AMC1'!A22</f>
        <v>SARA</v>
      </c>
      <c r="B21" s="233">
        <f>'[1]WM-AMC1'!B22</f>
        <v>46</v>
      </c>
      <c r="C21" s="227">
        <f>'[1]WM-AMC1'!C22</f>
        <v>40710</v>
      </c>
      <c r="D21" s="227">
        <f t="shared" si="0"/>
        <v>40713</v>
      </c>
      <c r="E21" s="46" t="e">
        <f>'[1]US-MINA'!E38</f>
        <v>#REF!</v>
      </c>
      <c r="F21" s="48">
        <f>'[1]US-MINA'!F38</f>
        <v>40717</v>
      </c>
      <c r="G21" s="48">
        <f>'[1]US-MINA'!G38</f>
        <v>40734</v>
      </c>
      <c r="H21" s="231">
        <f t="shared" si="1"/>
        <v>40751</v>
      </c>
      <c r="I21" s="231">
        <f t="shared" si="2"/>
        <v>40753</v>
      </c>
      <c r="J21" s="231">
        <f t="shared" si="2"/>
        <v>40755</v>
      </c>
      <c r="K21" s="231"/>
    </row>
    <row r="22" spans="1:11" ht="30" hidden="1" customHeight="1">
      <c r="A22" s="276" t="str">
        <f>'[1]WM-AMC1'!A23</f>
        <v>SARA</v>
      </c>
      <c r="B22" s="233">
        <f>'[1]WM-AMC1'!B23</f>
        <v>47</v>
      </c>
      <c r="C22" s="227">
        <f>'[1]WM-AMC1'!C23</f>
        <v>40717</v>
      </c>
      <c r="D22" s="227">
        <f t="shared" si="0"/>
        <v>40720</v>
      </c>
      <c r="E22" s="46" t="e">
        <f>'[1]US-MINA'!E39</f>
        <v>#REF!</v>
      </c>
      <c r="F22" s="48">
        <f>'[1]US-MINA'!F39</f>
        <v>40724</v>
      </c>
      <c r="G22" s="48">
        <f>'[1]US-MINA'!G39</f>
        <v>40741</v>
      </c>
      <c r="H22" s="231">
        <f t="shared" si="1"/>
        <v>40758</v>
      </c>
      <c r="I22" s="231">
        <f t="shared" si="2"/>
        <v>40760</v>
      </c>
      <c r="J22" s="231">
        <f t="shared" si="2"/>
        <v>40762</v>
      </c>
      <c r="K22" s="231"/>
    </row>
    <row r="23" spans="1:11" ht="30" hidden="1" customHeight="1">
      <c r="A23" s="276" t="str">
        <f>'[1]WM-AMC1'!A24</f>
        <v>SARA</v>
      </c>
      <c r="B23" s="233">
        <f>'[1]WM-AMC1'!B24</f>
        <v>48</v>
      </c>
      <c r="C23" s="227">
        <f>'[1]WM-AMC1'!C24</f>
        <v>40724</v>
      </c>
      <c r="D23" s="227">
        <f t="shared" si="0"/>
        <v>40727</v>
      </c>
      <c r="E23" s="46" t="e">
        <f>'[1]US-MINA'!E40</f>
        <v>#REF!</v>
      </c>
      <c r="F23" s="48">
        <f>'[1]US-MINA'!F40</f>
        <v>40731</v>
      </c>
      <c r="G23" s="48">
        <f>'[1]US-MINA'!G40</f>
        <v>40748</v>
      </c>
      <c r="H23" s="231">
        <f t="shared" si="1"/>
        <v>40765</v>
      </c>
      <c r="I23" s="231">
        <f t="shared" ref="I23:J38" si="3">H23+2</f>
        <v>40767</v>
      </c>
      <c r="J23" s="231">
        <f t="shared" si="3"/>
        <v>40769</v>
      </c>
      <c r="K23" s="231"/>
    </row>
    <row r="24" spans="1:11" ht="30" hidden="1" customHeight="1">
      <c r="A24" s="276" t="str">
        <f>'[1]WM-AMC1'!A25</f>
        <v>SARA</v>
      </c>
      <c r="B24" s="233">
        <f>'[1]WM-AMC1'!B25</f>
        <v>49</v>
      </c>
      <c r="C24" s="227">
        <f>'[1]WM-AMC1'!C25</f>
        <v>40731</v>
      </c>
      <c r="D24" s="227">
        <f t="shared" si="0"/>
        <v>40734</v>
      </c>
      <c r="E24" s="46" t="e">
        <f>'[1]US-MINA'!E41</f>
        <v>#REF!</v>
      </c>
      <c r="F24" s="48">
        <f>'[1]US-MINA'!F41</f>
        <v>40738</v>
      </c>
      <c r="G24" s="48">
        <f>'[1]US-MINA'!G41</f>
        <v>40757</v>
      </c>
      <c r="H24" s="231">
        <f t="shared" si="1"/>
        <v>40774</v>
      </c>
      <c r="I24" s="231">
        <f t="shared" si="3"/>
        <v>40776</v>
      </c>
      <c r="J24" s="231">
        <f t="shared" si="3"/>
        <v>40778</v>
      </c>
      <c r="K24" s="231"/>
    </row>
    <row r="25" spans="1:11" ht="30" hidden="1" customHeight="1">
      <c r="A25" s="276" t="str">
        <f>'[1]WM-AMC1'!A26</f>
        <v>SARA</v>
      </c>
      <c r="B25" s="233">
        <f>'[1]WM-AMC1'!B26</f>
        <v>50</v>
      </c>
      <c r="C25" s="227">
        <f>'[1]WM-AMC1'!C26</f>
        <v>40738</v>
      </c>
      <c r="D25" s="227">
        <f t="shared" si="0"/>
        <v>40741</v>
      </c>
      <c r="E25" s="46" t="e">
        <f>'[1]US-MINA'!E42</f>
        <v>#REF!</v>
      </c>
      <c r="F25" s="48">
        <f>'[1]US-MINA'!F42</f>
        <v>40748</v>
      </c>
      <c r="G25" s="48">
        <f>'[1]US-MINA'!G42</f>
        <v>40767</v>
      </c>
      <c r="H25" s="231">
        <f t="shared" si="1"/>
        <v>40784</v>
      </c>
      <c r="I25" s="231">
        <f t="shared" si="3"/>
        <v>40786</v>
      </c>
      <c r="J25" s="231">
        <f t="shared" si="3"/>
        <v>40788</v>
      </c>
      <c r="K25" s="231"/>
    </row>
    <row r="26" spans="1:11" ht="30" hidden="1" customHeight="1">
      <c r="A26" s="276" t="str">
        <f>'[1]WM-AMC1'!A28</f>
        <v>SARA</v>
      </c>
      <c r="B26" s="233">
        <f>'[1]WM-AMC1'!B28</f>
        <v>52</v>
      </c>
      <c r="C26" s="227">
        <f>'[1]WM-AMC1'!C28</f>
        <v>40752</v>
      </c>
      <c r="D26" s="227">
        <f t="shared" si="0"/>
        <v>40755</v>
      </c>
      <c r="E26" s="46" t="e">
        <f>'[1]US-MINA'!E44</f>
        <v>#REF!</v>
      </c>
      <c r="F26" s="48">
        <f>'[1]US-MINA'!F44</f>
        <v>40759</v>
      </c>
      <c r="G26" s="48">
        <f>'[1]US-MINA'!G44</f>
        <v>40779</v>
      </c>
      <c r="H26" s="231">
        <f t="shared" si="1"/>
        <v>40796</v>
      </c>
      <c r="I26" s="231">
        <f t="shared" si="3"/>
        <v>40798</v>
      </c>
      <c r="J26" s="231">
        <f t="shared" si="3"/>
        <v>40800</v>
      </c>
      <c r="K26" s="231"/>
    </row>
    <row r="27" spans="1:11" ht="30" hidden="1" customHeight="1">
      <c r="A27" s="276" t="str">
        <f>'[1]WM-AMC1'!A29</f>
        <v>SARA</v>
      </c>
      <c r="B27" s="233">
        <f>'[1]WM-AMC1'!B29</f>
        <v>53</v>
      </c>
      <c r="C27" s="227">
        <f>'[1]WM-AMC1'!C29</f>
        <v>40759</v>
      </c>
      <c r="D27" s="227">
        <f t="shared" si="0"/>
        <v>40762</v>
      </c>
      <c r="E27" s="46" t="e">
        <f>'[1]US-MINA'!E45</f>
        <v>#REF!</v>
      </c>
      <c r="F27" s="48">
        <f>'[1]US-MINA'!F45</f>
        <v>40766</v>
      </c>
      <c r="G27" s="48">
        <f>'[1]US-MINA'!G45</f>
        <v>40783</v>
      </c>
      <c r="H27" s="231">
        <f t="shared" si="1"/>
        <v>40800</v>
      </c>
      <c r="I27" s="231">
        <f>H27+1</f>
        <v>40801</v>
      </c>
      <c r="J27" s="231">
        <f t="shared" si="3"/>
        <v>40803</v>
      </c>
      <c r="K27" s="231">
        <f>J27+1</f>
        <v>40804</v>
      </c>
    </row>
    <row r="28" spans="1:11" ht="30" hidden="1" customHeight="1">
      <c r="A28" s="276" t="str">
        <f>'[1]WM-AMC1'!A30</f>
        <v>SARA</v>
      </c>
      <c r="B28" s="233">
        <f>'[1]WM-AMC1'!B30</f>
        <v>54</v>
      </c>
      <c r="C28" s="227">
        <f>'[1]WM-AMC1'!C30</f>
        <v>40766</v>
      </c>
      <c r="D28" s="227">
        <f t="shared" si="0"/>
        <v>40769</v>
      </c>
      <c r="E28" s="46" t="e">
        <f>'[1]US-MINA'!E46</f>
        <v>#REF!</v>
      </c>
      <c r="F28" s="277">
        <f>'[1]US-MINA'!F46</f>
        <v>40773</v>
      </c>
      <c r="G28" s="277">
        <f>'[1]US-MINA'!G46</f>
        <v>40790</v>
      </c>
      <c r="H28" s="278">
        <f t="shared" si="1"/>
        <v>40807</v>
      </c>
      <c r="I28" s="278">
        <f t="shared" ref="I28:I55" si="4">H28+1</f>
        <v>40808</v>
      </c>
      <c r="J28" s="278">
        <f t="shared" si="3"/>
        <v>40810</v>
      </c>
      <c r="K28" s="278">
        <f t="shared" ref="K28:K55" si="5">J28+1</f>
        <v>40811</v>
      </c>
    </row>
    <row r="29" spans="1:11" ht="30" hidden="1" customHeight="1">
      <c r="A29" s="276" t="str">
        <f>'[1]WM-AMC1'!A31</f>
        <v>SARA</v>
      </c>
      <c r="B29" s="233">
        <f>'[1]WM-AMC1'!B31</f>
        <v>55</v>
      </c>
      <c r="C29" s="227">
        <f>'[1]WM-AMC1'!C31</f>
        <v>40773</v>
      </c>
      <c r="D29" s="227">
        <f t="shared" si="0"/>
        <v>40776</v>
      </c>
      <c r="E29" s="46" t="e">
        <f>'[1]US-MINA'!E47</f>
        <v>#REF!</v>
      </c>
      <c r="F29" s="48">
        <f>'[1]US-MINA'!F47</f>
        <v>40780</v>
      </c>
      <c r="G29" s="48">
        <f>'[1]US-MINA'!G47</f>
        <v>40800</v>
      </c>
      <c r="H29" s="231">
        <f t="shared" si="1"/>
        <v>40817</v>
      </c>
      <c r="I29" s="231">
        <f t="shared" si="4"/>
        <v>40818</v>
      </c>
      <c r="J29" s="231">
        <f t="shared" si="3"/>
        <v>40820</v>
      </c>
      <c r="K29" s="231">
        <f t="shared" si="5"/>
        <v>40821</v>
      </c>
    </row>
    <row r="30" spans="1:11" ht="30" hidden="1" customHeight="1">
      <c r="A30" s="276" t="str">
        <f>'[1]WM-AMC1'!A32</f>
        <v>SARA</v>
      </c>
      <c r="B30" s="233">
        <f>'[1]WM-AMC1'!B32</f>
        <v>56</v>
      </c>
      <c r="C30" s="227">
        <f>'[1]WM-AMC1'!C32</f>
        <v>40780</v>
      </c>
      <c r="D30" s="227">
        <f t="shared" si="0"/>
        <v>40783</v>
      </c>
      <c r="E30" s="46" t="e">
        <f>'[1]US-MINA'!E48</f>
        <v>#REF!</v>
      </c>
      <c r="F30" s="48">
        <f>'[1]US-MINA'!F48</f>
        <v>40787</v>
      </c>
      <c r="G30" s="48">
        <f>'[1]US-MINA'!G48</f>
        <v>40807</v>
      </c>
      <c r="H30" s="231">
        <f t="shared" si="1"/>
        <v>40824</v>
      </c>
      <c r="I30" s="231">
        <f t="shared" si="4"/>
        <v>40825</v>
      </c>
      <c r="J30" s="231">
        <f t="shared" si="3"/>
        <v>40827</v>
      </c>
      <c r="K30" s="231">
        <f t="shared" si="5"/>
        <v>40828</v>
      </c>
    </row>
    <row r="31" spans="1:11" ht="30" hidden="1" customHeight="1">
      <c r="A31" s="276" t="str">
        <f>'[1]WM-AMC1'!A33</f>
        <v>SARA</v>
      </c>
      <c r="B31" s="233">
        <f>'[1]WM-AMC1'!B33</f>
        <v>57</v>
      </c>
      <c r="C31" s="227">
        <f>'[1]WM-AMC1'!C33</f>
        <v>40787</v>
      </c>
      <c r="D31" s="227">
        <f t="shared" si="0"/>
        <v>40790</v>
      </c>
      <c r="E31" s="46" t="e">
        <f>'[1]US-MINA'!E49</f>
        <v>#REF!</v>
      </c>
      <c r="F31" s="48">
        <f>'[1]US-MINA'!F49</f>
        <v>40795</v>
      </c>
      <c r="G31" s="48">
        <f>'[1]US-MINA'!G49</f>
        <v>40817</v>
      </c>
      <c r="H31" s="231">
        <f t="shared" si="1"/>
        <v>40834</v>
      </c>
      <c r="I31" s="231">
        <f t="shared" si="4"/>
        <v>40835</v>
      </c>
      <c r="J31" s="231">
        <f t="shared" si="3"/>
        <v>40837</v>
      </c>
      <c r="K31" s="231">
        <f t="shared" si="5"/>
        <v>40838</v>
      </c>
    </row>
    <row r="32" spans="1:11" ht="30" hidden="1" customHeight="1">
      <c r="A32" s="276" t="str">
        <f>'[1]WM-AMC1'!A34</f>
        <v>SARA</v>
      </c>
      <c r="B32" s="233">
        <f>'[1]WM-AMC1'!B34</f>
        <v>58</v>
      </c>
      <c r="C32" s="227">
        <f>'[1]WM-AMC1'!C34</f>
        <v>40794</v>
      </c>
      <c r="D32" s="227">
        <f t="shared" si="0"/>
        <v>40797</v>
      </c>
      <c r="E32" s="46" t="e">
        <f>'[1]US-MINA'!E50</f>
        <v>#REF!</v>
      </c>
      <c r="F32" s="48">
        <f>'[1]US-MINA'!F50</f>
        <v>40801</v>
      </c>
      <c r="G32" s="48">
        <f>'[1]US-MINA'!G50</f>
        <v>40821</v>
      </c>
      <c r="H32" s="231">
        <f t="shared" si="1"/>
        <v>40838</v>
      </c>
      <c r="I32" s="231">
        <f t="shared" si="4"/>
        <v>40839</v>
      </c>
      <c r="J32" s="231">
        <f t="shared" si="3"/>
        <v>40841</v>
      </c>
      <c r="K32" s="231">
        <f t="shared" si="5"/>
        <v>40842</v>
      </c>
    </row>
    <row r="33" spans="1:11" ht="30" hidden="1" customHeight="1">
      <c r="A33" s="276" t="str">
        <f>'[1]WM-AMC1'!A35</f>
        <v>SARA</v>
      </c>
      <c r="B33" s="233">
        <f>'[1]WM-AMC1'!B35</f>
        <v>59</v>
      </c>
      <c r="C33" s="227">
        <f>'[1]WM-AMC1'!C35</f>
        <v>40801</v>
      </c>
      <c r="D33" s="227">
        <f t="shared" si="0"/>
        <v>40804</v>
      </c>
      <c r="E33" s="46" t="e">
        <f>'[1]US-MINA'!E51</f>
        <v>#REF!</v>
      </c>
      <c r="F33" s="279">
        <f>'[1]US-MINA'!F51</f>
        <v>40809</v>
      </c>
      <c r="G33" s="279">
        <f>'[1]US-MINA'!G51</f>
        <v>40827</v>
      </c>
      <c r="H33" s="280">
        <f t="shared" si="1"/>
        <v>40844</v>
      </c>
      <c r="I33" s="280">
        <f t="shared" si="4"/>
        <v>40845</v>
      </c>
      <c r="J33" s="280">
        <f t="shared" si="3"/>
        <v>40847</v>
      </c>
      <c r="K33" s="280">
        <f t="shared" si="5"/>
        <v>40848</v>
      </c>
    </row>
    <row r="34" spans="1:11" ht="30" hidden="1" customHeight="1">
      <c r="A34" s="276" t="str">
        <f>'[1]WM-AMC1'!A36</f>
        <v>SARA</v>
      </c>
      <c r="B34" s="233">
        <f>'[1]WM-AMC1'!B36</f>
        <v>60</v>
      </c>
      <c r="C34" s="227">
        <f>'[1]WM-AMC1'!C36</f>
        <v>40808</v>
      </c>
      <c r="D34" s="227">
        <f t="shared" si="0"/>
        <v>40811</v>
      </c>
      <c r="E34" s="46" t="e">
        <f>'[1]US-MINA'!E52</f>
        <v>#REF!</v>
      </c>
      <c r="F34" s="48">
        <f>'[1]US-MINA'!F52</f>
        <v>40817</v>
      </c>
      <c r="G34" s="48">
        <f>'[1]US-MINA'!G52</f>
        <v>40834</v>
      </c>
      <c r="H34" s="231">
        <f t="shared" si="1"/>
        <v>40851</v>
      </c>
      <c r="I34" s="231">
        <f t="shared" si="4"/>
        <v>40852</v>
      </c>
      <c r="J34" s="231">
        <f t="shared" si="3"/>
        <v>40854</v>
      </c>
      <c r="K34" s="231">
        <f t="shared" si="5"/>
        <v>40855</v>
      </c>
    </row>
    <row r="35" spans="1:11" ht="30" hidden="1" customHeight="1">
      <c r="A35" s="276" t="str">
        <f>'[1]WM-AMC1'!A37</f>
        <v>SARA</v>
      </c>
      <c r="B35" s="233">
        <f>'[1]WM-AMC1'!B37</f>
        <v>61</v>
      </c>
      <c r="C35" s="227">
        <f>'[1]WM-AMC1'!C37</f>
        <v>40815</v>
      </c>
      <c r="D35" s="227">
        <f t="shared" si="0"/>
        <v>40818</v>
      </c>
      <c r="E35" s="46" t="e">
        <f>'[1]US-MINA'!E53</f>
        <v>#REF!</v>
      </c>
      <c r="F35" s="48">
        <f>'[1]US-MINA'!F53</f>
        <v>40825</v>
      </c>
      <c r="G35" s="48">
        <f>'[1]US-MINA'!G53</f>
        <v>40844</v>
      </c>
      <c r="H35" s="231">
        <f t="shared" si="1"/>
        <v>40861</v>
      </c>
      <c r="I35" s="231">
        <f t="shared" si="4"/>
        <v>40862</v>
      </c>
      <c r="J35" s="231">
        <f t="shared" si="3"/>
        <v>40864</v>
      </c>
      <c r="K35" s="231">
        <f t="shared" si="5"/>
        <v>40865</v>
      </c>
    </row>
    <row r="36" spans="1:11" ht="30" hidden="1" customHeight="1">
      <c r="A36" s="266" t="str">
        <f>'[1]WM-AMC1'!A38</f>
        <v>SARA</v>
      </c>
      <c r="B36" s="250">
        <f>'[1]WM-AMC1'!B38</f>
        <v>62</v>
      </c>
      <c r="C36" s="251">
        <f>'[1]WM-AMC1'!C38</f>
        <v>40822</v>
      </c>
      <c r="D36" s="251">
        <f t="shared" si="0"/>
        <v>40825</v>
      </c>
      <c r="E36" s="75" t="e">
        <f>'[1]US-MINA'!E54</f>
        <v>#REF!</v>
      </c>
      <c r="F36" s="281">
        <f>'[1]US-MINA'!F54</f>
        <v>40832</v>
      </c>
      <c r="G36" s="281">
        <f>'[1]US-MINA'!G54</f>
        <v>40849</v>
      </c>
      <c r="H36" s="281">
        <f t="shared" si="1"/>
        <v>40866</v>
      </c>
      <c r="I36" s="281">
        <f t="shared" si="4"/>
        <v>40867</v>
      </c>
      <c r="J36" s="281">
        <f t="shared" si="3"/>
        <v>40869</v>
      </c>
      <c r="K36" s="281">
        <f t="shared" si="5"/>
        <v>40870</v>
      </c>
    </row>
    <row r="37" spans="1:11" ht="30" hidden="1" customHeight="1">
      <c r="A37" s="276" t="str">
        <f>'[1]WM-AMC1'!A39</f>
        <v>SARA</v>
      </c>
      <c r="B37" s="233">
        <f>'[1]WM-AMC1'!B39</f>
        <v>63</v>
      </c>
      <c r="C37" s="227">
        <f>'[1]WM-AMC1'!C39</f>
        <v>40829</v>
      </c>
      <c r="D37" s="227">
        <f t="shared" si="0"/>
        <v>40832</v>
      </c>
      <c r="E37" s="46" t="e">
        <f>'[1]US-MINA'!E55</f>
        <v>#REF!</v>
      </c>
      <c r="F37" s="48">
        <f>'[1]US-MINA'!F55</f>
        <v>40837</v>
      </c>
      <c r="G37" s="48">
        <f>'[1]US-MINA'!G55</f>
        <v>40858</v>
      </c>
      <c r="H37" s="231">
        <f t="shared" si="1"/>
        <v>40875</v>
      </c>
      <c r="I37" s="231">
        <f t="shared" si="4"/>
        <v>40876</v>
      </c>
      <c r="J37" s="231">
        <f t="shared" si="3"/>
        <v>40878</v>
      </c>
      <c r="K37" s="231">
        <f t="shared" si="5"/>
        <v>40879</v>
      </c>
    </row>
    <row r="38" spans="1:11" ht="30" hidden="1" customHeight="1">
      <c r="A38" s="266" t="str">
        <f>'[1]WM-AMC1'!A40</f>
        <v>SARA</v>
      </c>
      <c r="B38" s="250">
        <f>'[1]WM-AMC1'!B40</f>
        <v>64</v>
      </c>
      <c r="C38" s="251">
        <f>'[1]WM-AMC1'!C40</f>
        <v>40836</v>
      </c>
      <c r="D38" s="251">
        <f t="shared" si="0"/>
        <v>40839</v>
      </c>
      <c r="E38" s="75" t="str">
        <f>'[1]US-MINA'!E56</f>
        <v>OMIT</v>
      </c>
      <c r="F38" s="281">
        <f>'[1]US-MINA'!F56</f>
        <v>40844</v>
      </c>
      <c r="G38" s="281">
        <f>'[1]US-MINA'!G56</f>
        <v>40861</v>
      </c>
      <c r="H38" s="281">
        <f t="shared" si="1"/>
        <v>40878</v>
      </c>
      <c r="I38" s="281">
        <f t="shared" si="4"/>
        <v>40879</v>
      </c>
      <c r="J38" s="281">
        <f t="shared" si="3"/>
        <v>40881</v>
      </c>
      <c r="K38" s="281">
        <f t="shared" si="5"/>
        <v>40882</v>
      </c>
    </row>
    <row r="39" spans="1:11" ht="30" hidden="1" customHeight="1">
      <c r="A39" s="276" t="str">
        <f>'[1]WM-AMC1'!A41</f>
        <v>SARA</v>
      </c>
      <c r="B39" s="233">
        <f>'[1]WM-AMC1'!B41</f>
        <v>65</v>
      </c>
      <c r="C39" s="227">
        <f>'[1]WM-AMC1'!C41</f>
        <v>40843</v>
      </c>
      <c r="D39" s="227">
        <f t="shared" si="0"/>
        <v>40846</v>
      </c>
      <c r="E39" s="46" t="e">
        <f>'[1]US-MINA'!E57</f>
        <v>#REF!</v>
      </c>
      <c r="F39" s="48">
        <f>'[1]US-MINA'!F57</f>
        <v>40850</v>
      </c>
      <c r="G39" s="48">
        <f>'[1]US-MINA'!G57</f>
        <v>40867</v>
      </c>
      <c r="H39" s="231">
        <f t="shared" si="1"/>
        <v>40884</v>
      </c>
      <c r="I39" s="231">
        <f t="shared" si="4"/>
        <v>40885</v>
      </c>
      <c r="J39" s="231">
        <f t="shared" ref="J39:J55" si="6">I39+2</f>
        <v>40887</v>
      </c>
      <c r="K39" s="231">
        <f t="shared" si="5"/>
        <v>40888</v>
      </c>
    </row>
    <row r="40" spans="1:11" ht="30" hidden="1" customHeight="1">
      <c r="A40" s="276" t="str">
        <f>'[1]WM-AMC1'!A42</f>
        <v>SARA</v>
      </c>
      <c r="B40" s="233">
        <f>'[1]WM-AMC1'!B42</f>
        <v>66</v>
      </c>
      <c r="C40" s="227">
        <f>'[1]WM-AMC1'!C42</f>
        <v>40850</v>
      </c>
      <c r="D40" s="227">
        <f t="shared" si="0"/>
        <v>40853</v>
      </c>
      <c r="E40" s="46" t="str">
        <f>'[1]US-MINA'!E58</f>
        <v>AL HILAL
1144W</v>
      </c>
      <c r="F40" s="48">
        <f>'[1]US-MINA'!F58</f>
        <v>40857</v>
      </c>
      <c r="G40" s="48">
        <f>'[1]US-MINA'!G58</f>
        <v>40874</v>
      </c>
      <c r="H40" s="231">
        <f t="shared" si="1"/>
        <v>40891</v>
      </c>
      <c r="I40" s="231">
        <f t="shared" si="4"/>
        <v>40892</v>
      </c>
      <c r="J40" s="231">
        <f t="shared" si="6"/>
        <v>40894</v>
      </c>
      <c r="K40" s="231">
        <f t="shared" si="5"/>
        <v>40895</v>
      </c>
    </row>
    <row r="41" spans="1:11" ht="30" hidden="1" customHeight="1">
      <c r="A41" s="276" t="str">
        <f>'[1]WM-AMC1'!A43</f>
        <v>SARA</v>
      </c>
      <c r="B41" s="233">
        <f>'[1]WM-AMC1'!B43</f>
        <v>67</v>
      </c>
      <c r="C41" s="227">
        <f>'[1]WM-AMC1'!C43</f>
        <v>40857</v>
      </c>
      <c r="D41" s="227">
        <f t="shared" si="0"/>
        <v>40860</v>
      </c>
      <c r="E41" s="46" t="str">
        <f>'[1]US-MINA'!E59</f>
        <v>MAYSSAN
1145W</v>
      </c>
      <c r="F41" s="48">
        <f>'[1]US-MINA'!F59</f>
        <v>40864</v>
      </c>
      <c r="G41" s="48">
        <f>'[1]US-MINA'!G59</f>
        <v>40881</v>
      </c>
      <c r="H41" s="231">
        <f t="shared" si="1"/>
        <v>40898</v>
      </c>
      <c r="I41" s="231">
        <f t="shared" si="4"/>
        <v>40899</v>
      </c>
      <c r="J41" s="231">
        <f t="shared" si="6"/>
        <v>40901</v>
      </c>
      <c r="K41" s="231">
        <f t="shared" si="5"/>
        <v>40902</v>
      </c>
    </row>
    <row r="42" spans="1:11" ht="30" hidden="1" customHeight="1">
      <c r="A42" s="276" t="str">
        <f>'[1]WM-AMC1'!A44</f>
        <v>SARA</v>
      </c>
      <c r="B42" s="233">
        <f>'[1]WM-AMC1'!B44</f>
        <v>68</v>
      </c>
      <c r="C42" s="227">
        <f>'[1]WM-AMC1'!C44</f>
        <v>40864</v>
      </c>
      <c r="D42" s="227">
        <f t="shared" si="0"/>
        <v>40867</v>
      </c>
      <c r="E42" s="46" t="str">
        <f>'[1]US-MINA'!E60</f>
        <v>JAZAN
1146W</v>
      </c>
      <c r="F42" s="48">
        <f>'[1]US-MINA'!F60</f>
        <v>40871</v>
      </c>
      <c r="G42" s="48">
        <f>'[1]US-MINA'!G60</f>
        <v>40888</v>
      </c>
      <c r="H42" s="231">
        <f t="shared" si="1"/>
        <v>40905</v>
      </c>
      <c r="I42" s="231">
        <f t="shared" si="4"/>
        <v>40906</v>
      </c>
      <c r="J42" s="231">
        <f t="shared" si="6"/>
        <v>40908</v>
      </c>
      <c r="K42" s="231">
        <f t="shared" si="5"/>
        <v>40909</v>
      </c>
    </row>
    <row r="43" spans="1:11" ht="30" hidden="1" customHeight="1">
      <c r="A43" s="276" t="str">
        <f>'[1]WM-AMC1'!A45</f>
        <v>SARA</v>
      </c>
      <c r="B43" s="233">
        <f>'[1]WM-AMC1'!B45</f>
        <v>69</v>
      </c>
      <c r="C43" s="227">
        <f>'[1]WM-AMC1'!C45</f>
        <v>40871</v>
      </c>
      <c r="D43" s="227">
        <f t="shared" si="0"/>
        <v>40874</v>
      </c>
      <c r="E43" s="46" t="str">
        <f>'[1]US-MINA'!E61</f>
        <v>AL MANAMAH
1147W</v>
      </c>
      <c r="F43" s="48">
        <f>'[1]US-MINA'!F61</f>
        <v>40878</v>
      </c>
      <c r="G43" s="48">
        <f>'[1]US-MINA'!G61</f>
        <v>40896</v>
      </c>
      <c r="H43" s="231">
        <f t="shared" si="1"/>
        <v>40913</v>
      </c>
      <c r="I43" s="231">
        <f t="shared" si="4"/>
        <v>40914</v>
      </c>
      <c r="J43" s="231">
        <f t="shared" si="6"/>
        <v>40916</v>
      </c>
      <c r="K43" s="231">
        <f t="shared" si="5"/>
        <v>40917</v>
      </c>
    </row>
    <row r="44" spans="1:11" ht="30" hidden="1" customHeight="1">
      <c r="A44" s="276" t="str">
        <f>'[1]WM-AMC1'!A46</f>
        <v>SARA</v>
      </c>
      <c r="B44" s="233">
        <f>'[1]WM-AMC1'!B46</f>
        <v>70</v>
      </c>
      <c r="C44" s="227">
        <f>'[1]WM-AMC1'!C46</f>
        <v>40878</v>
      </c>
      <c r="D44" s="227">
        <f t="shared" si="0"/>
        <v>40881</v>
      </c>
      <c r="E44" s="46" t="str">
        <f>'[1]US-MINA'!E62</f>
        <v>UASC YANBU
1148W</v>
      </c>
      <c r="F44" s="48">
        <f>'[1]US-MINA'!F62</f>
        <v>40885</v>
      </c>
      <c r="G44" s="48">
        <f>'[1]US-MINA'!G62</f>
        <v>40903</v>
      </c>
      <c r="H44" s="231">
        <f t="shared" si="1"/>
        <v>40920</v>
      </c>
      <c r="I44" s="231">
        <f t="shared" si="4"/>
        <v>40921</v>
      </c>
      <c r="J44" s="231">
        <f t="shared" si="6"/>
        <v>40923</v>
      </c>
      <c r="K44" s="231">
        <f t="shared" si="5"/>
        <v>40924</v>
      </c>
    </row>
    <row r="45" spans="1:11" ht="30" hidden="1" customHeight="1">
      <c r="A45" s="276" t="str">
        <f>'[1]WM-AMC1'!A47</f>
        <v>SARA</v>
      </c>
      <c r="B45" s="233">
        <f>'[1]WM-AMC1'!B47</f>
        <v>71</v>
      </c>
      <c r="C45" s="227">
        <f>'[1]WM-AMC1'!C47</f>
        <v>40885</v>
      </c>
      <c r="D45" s="227">
        <f t="shared" si="0"/>
        <v>40888</v>
      </c>
      <c r="E45" s="46" t="str">
        <f>'[1]US-MINA'!E63</f>
        <v>AL BAHIA
1149W</v>
      </c>
      <c r="F45" s="48">
        <f>'[1]US-MINA'!F63</f>
        <v>40892</v>
      </c>
      <c r="G45" s="48">
        <f>'[1]US-MINA'!G63</f>
        <v>40910</v>
      </c>
      <c r="H45" s="231">
        <f t="shared" si="1"/>
        <v>40927</v>
      </c>
      <c r="I45" s="231">
        <f t="shared" si="4"/>
        <v>40928</v>
      </c>
      <c r="J45" s="231">
        <f t="shared" si="6"/>
        <v>40930</v>
      </c>
      <c r="K45" s="231">
        <f t="shared" si="5"/>
        <v>40931</v>
      </c>
    </row>
    <row r="46" spans="1:11" ht="30" hidden="1" customHeight="1">
      <c r="A46" s="276" t="str">
        <f>'[1]WM-AMC1'!A48</f>
        <v>SARA</v>
      </c>
      <c r="B46" s="233">
        <f>'[1]WM-AMC1'!B48</f>
        <v>72</v>
      </c>
      <c r="C46" s="227">
        <f>'[1]WM-AMC1'!C48</f>
        <v>40892</v>
      </c>
      <c r="D46" s="227">
        <f t="shared" si="0"/>
        <v>40895</v>
      </c>
      <c r="E46" s="46" t="str">
        <f>'[1]US-MINA'!E64</f>
        <v>AL KHOR
1150W</v>
      </c>
      <c r="F46" s="48">
        <f>'[1]US-MINA'!F64</f>
        <v>40899</v>
      </c>
      <c r="G46" s="48">
        <f>'[1]US-MINA'!G64</f>
        <v>40916</v>
      </c>
      <c r="H46" s="231">
        <f t="shared" si="1"/>
        <v>40933</v>
      </c>
      <c r="I46" s="231">
        <f t="shared" si="4"/>
        <v>40934</v>
      </c>
      <c r="J46" s="231">
        <f t="shared" si="6"/>
        <v>40936</v>
      </c>
      <c r="K46" s="231">
        <f t="shared" si="5"/>
        <v>40937</v>
      </c>
    </row>
    <row r="47" spans="1:11" ht="30" hidden="1" customHeight="1">
      <c r="A47" s="276" t="str">
        <f>'[1]WM-AMC1'!A49</f>
        <v>SARA</v>
      </c>
      <c r="B47" s="233">
        <f>'[1]WM-AMC1'!B49</f>
        <v>73</v>
      </c>
      <c r="C47" s="227">
        <f>'[1]WM-AMC1'!C49</f>
        <v>40899</v>
      </c>
      <c r="D47" s="227">
        <f t="shared" si="0"/>
        <v>40902</v>
      </c>
      <c r="E47" s="46" t="str">
        <f>'[1]US-MINA'!E65</f>
        <v>AL RAWDAH
1151W</v>
      </c>
      <c r="F47" s="48">
        <f>'[1]US-MINA'!F65</f>
        <v>40906</v>
      </c>
      <c r="G47" s="48">
        <f>'[1]US-MINA'!G65</f>
        <v>40923</v>
      </c>
      <c r="H47" s="231">
        <f t="shared" si="1"/>
        <v>40940</v>
      </c>
      <c r="I47" s="231">
        <f t="shared" si="4"/>
        <v>40941</v>
      </c>
      <c r="J47" s="231">
        <f t="shared" si="6"/>
        <v>40943</v>
      </c>
      <c r="K47" s="231">
        <f t="shared" si="5"/>
        <v>40944</v>
      </c>
    </row>
    <row r="48" spans="1:11" ht="30" hidden="1" customHeight="1">
      <c r="A48" s="276" t="str">
        <f>'[1]WM-AMC1'!A50</f>
        <v>SARA</v>
      </c>
      <c r="B48" s="233">
        <f>'[1]WM-AMC1'!B50</f>
        <v>74</v>
      </c>
      <c r="C48" s="227">
        <f>'[1]WM-AMC1'!C50</f>
        <v>40906</v>
      </c>
      <c r="D48" s="227">
        <f t="shared" si="0"/>
        <v>40909</v>
      </c>
      <c r="E48" s="46" t="str">
        <f>'[1]US-MINA'!E66</f>
        <v>AL SAFAT
1152W</v>
      </c>
      <c r="F48" s="48">
        <f>'[1]US-MINA'!F66</f>
        <v>40913</v>
      </c>
      <c r="G48" s="48">
        <f>'[1]US-MINA'!G66</f>
        <v>40930</v>
      </c>
      <c r="H48" s="231">
        <f t="shared" si="1"/>
        <v>40947</v>
      </c>
      <c r="I48" s="231">
        <f t="shared" si="4"/>
        <v>40948</v>
      </c>
      <c r="J48" s="231">
        <f t="shared" si="6"/>
        <v>40950</v>
      </c>
      <c r="K48" s="231">
        <f t="shared" si="5"/>
        <v>40951</v>
      </c>
    </row>
    <row r="49" spans="1:11" ht="30" hidden="1" customHeight="1">
      <c r="A49" s="276" t="str">
        <f>'[1]WM-AMC1'!A51</f>
        <v>SARA</v>
      </c>
      <c r="B49" s="233">
        <f>'[1]WM-AMC1'!B51</f>
        <v>75</v>
      </c>
      <c r="C49" s="227">
        <f>'[1]WM-AMC1'!C51</f>
        <v>40913</v>
      </c>
      <c r="D49" s="227">
        <f t="shared" si="0"/>
        <v>40916</v>
      </c>
      <c r="E49" s="46" t="str">
        <f>'[1]US-MINA'!E67</f>
        <v>HATTA
1153W</v>
      </c>
      <c r="F49" s="48">
        <f>'[1]US-MINA'!F67</f>
        <v>40920</v>
      </c>
      <c r="G49" s="48">
        <f>'[1]US-MINA'!G67</f>
        <v>40937</v>
      </c>
      <c r="H49" s="231">
        <f t="shared" si="1"/>
        <v>40954</v>
      </c>
      <c r="I49" s="231">
        <f t="shared" si="4"/>
        <v>40955</v>
      </c>
      <c r="J49" s="231">
        <f t="shared" si="6"/>
        <v>40957</v>
      </c>
      <c r="K49" s="231">
        <f t="shared" si="5"/>
        <v>40958</v>
      </c>
    </row>
    <row r="50" spans="1:11" ht="30" hidden="1" customHeight="1">
      <c r="A50" s="276" t="str">
        <f>'[1]WM-AMC1'!A52</f>
        <v>SARA</v>
      </c>
      <c r="B50" s="233">
        <f>'[1]WM-AMC1'!B52</f>
        <v>76</v>
      </c>
      <c r="C50" s="227">
        <f>'[1]WM-AMC1'!C52</f>
        <v>40920</v>
      </c>
      <c r="D50" s="227">
        <f t="shared" si="0"/>
        <v>40923</v>
      </c>
      <c r="E50" s="46" t="str">
        <f>'[1]US-MINA'!E68</f>
        <v>AL HILAL
1201W</v>
      </c>
      <c r="F50" s="48">
        <f>'[1]US-MINA'!F68</f>
        <v>40927</v>
      </c>
      <c r="G50" s="48">
        <f>'[1]US-MINA'!G68</f>
        <v>40944</v>
      </c>
      <c r="H50" s="231">
        <f t="shared" si="1"/>
        <v>40961</v>
      </c>
      <c r="I50" s="231">
        <f t="shared" si="4"/>
        <v>40962</v>
      </c>
      <c r="J50" s="231">
        <f t="shared" si="6"/>
        <v>40964</v>
      </c>
      <c r="K50" s="231">
        <f t="shared" si="5"/>
        <v>40965</v>
      </c>
    </row>
    <row r="51" spans="1:11" ht="30" hidden="1" customHeight="1">
      <c r="A51" s="276" t="str">
        <f t="shared" ref="A51:A55" si="7">A50</f>
        <v>SARA</v>
      </c>
      <c r="B51" s="233">
        <f t="shared" ref="B51:B55" si="8">B50+1</f>
        <v>77</v>
      </c>
      <c r="C51" s="227">
        <f t="shared" ref="C51:C55" si="9">C50+7</f>
        <v>40927</v>
      </c>
      <c r="D51" s="227">
        <f t="shared" si="0"/>
        <v>40930</v>
      </c>
      <c r="E51" s="46" t="str">
        <f>'[1]US-MINA'!E69</f>
        <v>MAYSSAN
1202W</v>
      </c>
      <c r="F51" s="48">
        <f>'[1]US-MINA'!F69</f>
        <v>40934</v>
      </c>
      <c r="G51" s="48">
        <f>'[1]US-MINA'!G69</f>
        <v>40951</v>
      </c>
      <c r="H51" s="231">
        <f t="shared" si="1"/>
        <v>40968</v>
      </c>
      <c r="I51" s="231">
        <f t="shared" si="4"/>
        <v>40969</v>
      </c>
      <c r="J51" s="231">
        <f t="shared" si="6"/>
        <v>40971</v>
      </c>
      <c r="K51" s="231">
        <f t="shared" si="5"/>
        <v>40972</v>
      </c>
    </row>
    <row r="52" spans="1:11" ht="30" hidden="1" customHeight="1">
      <c r="A52" s="276" t="str">
        <f t="shared" si="7"/>
        <v>SARA</v>
      </c>
      <c r="B52" s="233">
        <f t="shared" si="8"/>
        <v>78</v>
      </c>
      <c r="C52" s="227">
        <f t="shared" si="9"/>
        <v>40934</v>
      </c>
      <c r="D52" s="227">
        <f t="shared" si="0"/>
        <v>40937</v>
      </c>
      <c r="E52" s="46" t="str">
        <f>'[1]US-MINA'!E70</f>
        <v>JAZAN
1203W</v>
      </c>
      <c r="F52" s="48">
        <f>'[1]US-MINA'!F70</f>
        <v>40941</v>
      </c>
      <c r="G52" s="48">
        <f>'[1]US-MINA'!G70</f>
        <v>40958</v>
      </c>
      <c r="H52" s="231">
        <f t="shared" si="1"/>
        <v>40975</v>
      </c>
      <c r="I52" s="231">
        <f t="shared" si="4"/>
        <v>40976</v>
      </c>
      <c r="J52" s="231">
        <f t="shared" si="6"/>
        <v>40978</v>
      </c>
      <c r="K52" s="231">
        <f t="shared" si="5"/>
        <v>40979</v>
      </c>
    </row>
    <row r="53" spans="1:11" ht="30" hidden="1" customHeight="1">
      <c r="A53" s="271" t="s">
        <v>25</v>
      </c>
      <c r="B53" s="258">
        <f t="shared" si="8"/>
        <v>79</v>
      </c>
      <c r="C53" s="143">
        <f t="shared" si="9"/>
        <v>40941</v>
      </c>
      <c r="D53" s="143">
        <f t="shared" si="0"/>
        <v>40944</v>
      </c>
      <c r="E53" s="46" t="str">
        <f>'[1]US-MINA'!E71</f>
        <v>AL MANAMAH
1204W</v>
      </c>
      <c r="F53" s="48">
        <f>'[1]US-MINA'!F71</f>
        <v>40948</v>
      </c>
      <c r="G53" s="48">
        <f>'[1]US-MINA'!G71</f>
        <v>40965</v>
      </c>
      <c r="H53" s="231">
        <f t="shared" si="1"/>
        <v>40982</v>
      </c>
      <c r="I53" s="231">
        <f t="shared" si="4"/>
        <v>40983</v>
      </c>
      <c r="J53" s="231">
        <f t="shared" si="6"/>
        <v>40985</v>
      </c>
      <c r="K53" s="231">
        <f t="shared" si="5"/>
        <v>40986</v>
      </c>
    </row>
    <row r="54" spans="1:11" ht="30" hidden="1" customHeight="1">
      <c r="A54" s="276" t="str">
        <f>A52</f>
        <v>SARA</v>
      </c>
      <c r="B54" s="233">
        <f t="shared" si="8"/>
        <v>80</v>
      </c>
      <c r="C54" s="227">
        <f t="shared" si="9"/>
        <v>40948</v>
      </c>
      <c r="D54" s="227">
        <f t="shared" si="0"/>
        <v>40951</v>
      </c>
      <c r="E54" s="77" t="str">
        <f>'[1]US-MINA'!E72</f>
        <v>TBA</v>
      </c>
      <c r="F54" s="282">
        <f>'[1]US-MINA'!F72</f>
        <v>40955</v>
      </c>
      <c r="G54" s="282">
        <f>'[1]US-MINA'!G72</f>
        <v>40972</v>
      </c>
      <c r="H54" s="282">
        <f t="shared" si="1"/>
        <v>40989</v>
      </c>
      <c r="I54" s="282">
        <f t="shared" si="4"/>
        <v>40990</v>
      </c>
      <c r="J54" s="282">
        <f t="shared" si="6"/>
        <v>40992</v>
      </c>
      <c r="K54" s="282">
        <f t="shared" si="5"/>
        <v>40993</v>
      </c>
    </row>
    <row r="55" spans="1:11" ht="30" hidden="1" customHeight="1">
      <c r="A55" s="276" t="str">
        <f t="shared" si="7"/>
        <v>SARA</v>
      </c>
      <c r="B55" s="233">
        <f t="shared" si="8"/>
        <v>81</v>
      </c>
      <c r="C55" s="227">
        <f t="shared" si="9"/>
        <v>40955</v>
      </c>
      <c r="D55" s="227">
        <f t="shared" si="0"/>
        <v>40958</v>
      </c>
      <c r="E55" s="46" t="str">
        <f>'[1]US-MINA'!E73</f>
        <v>AL BAHIA
1206W</v>
      </c>
      <c r="F55" s="48">
        <f>'[1]US-MINA'!F73</f>
        <v>40962</v>
      </c>
      <c r="G55" s="48">
        <f>'[1]US-MINA'!G73</f>
        <v>40979</v>
      </c>
      <c r="H55" s="231">
        <f t="shared" si="1"/>
        <v>40996</v>
      </c>
      <c r="I55" s="231">
        <f t="shared" si="4"/>
        <v>40997</v>
      </c>
      <c r="J55" s="231">
        <f t="shared" si="6"/>
        <v>40999</v>
      </c>
      <c r="K55" s="231">
        <f t="shared" si="5"/>
        <v>41000</v>
      </c>
    </row>
    <row r="56" spans="1:11" s="30" customFormat="1" ht="36" customHeight="1">
      <c r="A56" s="26" t="s">
        <v>21</v>
      </c>
      <c r="B56" s="210" t="s">
        <v>22</v>
      </c>
      <c r="C56" s="27" t="s">
        <v>23</v>
      </c>
      <c r="D56" s="27" t="s">
        <v>4</v>
      </c>
      <c r="E56" s="26" t="s">
        <v>3</v>
      </c>
      <c r="F56" s="27" t="s">
        <v>4</v>
      </c>
      <c r="G56" s="179" t="s">
        <v>353</v>
      </c>
      <c r="H56" s="29" t="s">
        <v>305</v>
      </c>
      <c r="I56" s="29" t="s">
        <v>306</v>
      </c>
      <c r="J56" s="29" t="s">
        <v>307</v>
      </c>
      <c r="K56" s="29" t="s">
        <v>512</v>
      </c>
    </row>
    <row r="57" spans="1:11" customFormat="1">
      <c r="A57" s="163"/>
      <c r="B57" s="462"/>
      <c r="C57" s="49"/>
      <c r="D57" s="49"/>
      <c r="E57" s="503" t="str">
        <f>'US-AEC9'!E13</f>
        <v>HANJIN ITALY 0007W</v>
      </c>
      <c r="F57" s="574">
        <f>'US-AEC9'!F13</f>
        <v>41039</v>
      </c>
      <c r="G57" s="574">
        <f>'US-AEC9'!G13</f>
        <v>41056</v>
      </c>
      <c r="H57" s="574">
        <f>G57+23</f>
        <v>41079</v>
      </c>
      <c r="I57" s="574">
        <f>H57+2</f>
        <v>41081</v>
      </c>
      <c r="J57" s="574">
        <f>I57+2</f>
        <v>41083</v>
      </c>
      <c r="K57" s="574">
        <f>J57+3</f>
        <v>41086</v>
      </c>
    </row>
    <row r="58" spans="1:11" customFormat="1">
      <c r="A58" s="160" t="str">
        <f>'US-AEC9'!A14</f>
        <v>SOGA</v>
      </c>
      <c r="B58" s="471">
        <f>'US-AEC9'!B14</f>
        <v>110</v>
      </c>
      <c r="C58" s="53">
        <f>'US-AEC9'!C14</f>
        <v>41032</v>
      </c>
      <c r="D58" s="53">
        <f>'US-AEC9'!D14</f>
        <v>41034</v>
      </c>
      <c r="E58" s="504"/>
      <c r="F58" s="575"/>
      <c r="G58" s="575"/>
      <c r="H58" s="575"/>
      <c r="I58" s="575"/>
      <c r="J58" s="575"/>
      <c r="K58" s="575"/>
    </row>
    <row r="59" spans="1:11" customFormat="1">
      <c r="A59" s="160" t="str">
        <f>'US-AEC9'!A15</f>
        <v>WARNOW MATE</v>
      </c>
      <c r="B59" s="454">
        <f>'US-AEC9'!B15</f>
        <v>1238</v>
      </c>
      <c r="C59" s="53">
        <f>'US-AEC9'!C15</f>
        <v>41032</v>
      </c>
      <c r="D59" s="53">
        <f>'US-AEC9'!D15</f>
        <v>41035</v>
      </c>
      <c r="E59" s="577"/>
      <c r="F59" s="530"/>
      <c r="G59" s="530"/>
      <c r="H59" s="530"/>
      <c r="I59" s="530"/>
      <c r="J59" s="530"/>
      <c r="K59" s="530"/>
    </row>
    <row r="60" spans="1:11" customFormat="1">
      <c r="A60" s="160" t="str">
        <f>'US-AEC9'!A16</f>
        <v xml:space="preserve">ISARA BHUM </v>
      </c>
      <c r="B60" s="473">
        <f>'US-AEC9'!B16</f>
        <v>206</v>
      </c>
      <c r="C60" s="53">
        <f>'US-AEC9'!C16</f>
        <v>41033</v>
      </c>
      <c r="D60" s="53">
        <f>'US-AEC9'!D16</f>
        <v>41036</v>
      </c>
      <c r="E60" s="577"/>
      <c r="F60" s="530"/>
      <c r="G60" s="530"/>
      <c r="H60" s="530"/>
      <c r="I60" s="530"/>
      <c r="J60" s="530"/>
      <c r="K60" s="530"/>
    </row>
    <row r="61" spans="1:11" customFormat="1">
      <c r="A61" s="160" t="str">
        <f>'US-AEC9'!A17</f>
        <v>KOTA RESTU</v>
      </c>
      <c r="B61" s="474">
        <f>'US-AEC9'!B17</f>
        <v>210</v>
      </c>
      <c r="C61" s="53">
        <f>'US-AEC9'!C17</f>
        <v>41033</v>
      </c>
      <c r="D61" s="53">
        <f>'US-AEC9'!D17</f>
        <v>41036</v>
      </c>
      <c r="E61" s="577"/>
      <c r="F61" s="530"/>
      <c r="G61" s="530"/>
      <c r="H61" s="530"/>
      <c r="I61" s="530"/>
      <c r="J61" s="530"/>
      <c r="K61" s="530"/>
    </row>
    <row r="62" spans="1:11" customFormat="1">
      <c r="A62" s="165"/>
      <c r="B62" s="455"/>
      <c r="C62" s="57"/>
      <c r="D62" s="57"/>
      <c r="E62" s="578"/>
      <c r="F62" s="576"/>
      <c r="G62" s="576"/>
      <c r="H62" s="576"/>
      <c r="I62" s="576"/>
      <c r="J62" s="576"/>
      <c r="K62" s="576"/>
    </row>
    <row r="63" spans="1:11" customFormat="1" ht="14.25" hidden="1" customHeight="1">
      <c r="A63" s="163"/>
      <c r="B63" s="164"/>
      <c r="C63" s="49"/>
      <c r="D63" s="49"/>
      <c r="E63" s="503" t="str">
        <f>'WA-WAF1'!E58</f>
        <v>HANJIN ITALY 0007W</v>
      </c>
      <c r="F63" s="574">
        <f>'WA-WAF1'!F58</f>
        <v>41039</v>
      </c>
      <c r="G63" s="574">
        <f>'WA-WAF1'!G58</f>
        <v>41056</v>
      </c>
      <c r="H63" s="574">
        <f t="shared" ref="H63" si="10">G63+23</f>
        <v>41079</v>
      </c>
      <c r="I63" s="574">
        <f t="shared" ref="I63:J63" si="11">H63+2</f>
        <v>41081</v>
      </c>
      <c r="J63" s="574">
        <f t="shared" si="11"/>
        <v>41083</v>
      </c>
      <c r="K63" s="574">
        <f t="shared" ref="K63" si="12">J63+3</f>
        <v>41086</v>
      </c>
    </row>
    <row r="64" spans="1:11" customFormat="1" ht="14.25" hidden="1" customHeight="1">
      <c r="A64" s="160" t="str">
        <f>'WA-WAF1'!A59</f>
        <v>SOGA</v>
      </c>
      <c r="B64" s="161">
        <f>'WA-WAF1'!B59</f>
        <v>110</v>
      </c>
      <c r="C64" s="53">
        <f>'WA-WAF1'!C59</f>
        <v>41032</v>
      </c>
      <c r="D64" s="53">
        <f>'WA-WAF1'!D59</f>
        <v>41034</v>
      </c>
      <c r="E64" s="504"/>
      <c r="F64" s="575"/>
      <c r="G64" s="575"/>
      <c r="H64" s="575"/>
      <c r="I64" s="575"/>
      <c r="J64" s="575"/>
      <c r="K64" s="575"/>
    </row>
    <row r="65" spans="1:11" customFormat="1" ht="14.25" hidden="1" customHeight="1">
      <c r="A65" s="160" t="str">
        <f>'WA-WAF1'!A60</f>
        <v>WARNOW MATE</v>
      </c>
      <c r="B65" s="162">
        <f>'WA-WAF1'!B60</f>
        <v>1238</v>
      </c>
      <c r="C65" s="53">
        <f>'WA-WAF1'!C60</f>
        <v>41032</v>
      </c>
      <c r="D65" s="53">
        <f>'WA-WAF1'!D60</f>
        <v>41035</v>
      </c>
      <c r="E65" s="577"/>
      <c r="F65" s="530"/>
      <c r="G65" s="530"/>
      <c r="H65" s="530"/>
      <c r="I65" s="530"/>
      <c r="J65" s="530"/>
      <c r="K65" s="530"/>
    </row>
    <row r="66" spans="1:11" customFormat="1" ht="14.25" hidden="1" customHeight="1">
      <c r="A66" s="160" t="str">
        <f>'WA-WAF1'!A61</f>
        <v xml:space="preserve">ISARA BHUM </v>
      </c>
      <c r="B66" s="158">
        <f>'WA-WAF1'!B61</f>
        <v>206</v>
      </c>
      <c r="C66" s="53">
        <f>'WA-WAF1'!C61</f>
        <v>41033</v>
      </c>
      <c r="D66" s="53">
        <f>'WA-WAF1'!D61</f>
        <v>41036</v>
      </c>
      <c r="E66" s="577"/>
      <c r="F66" s="530"/>
      <c r="G66" s="530"/>
      <c r="H66" s="530"/>
      <c r="I66" s="530"/>
      <c r="J66" s="530"/>
      <c r="K66" s="530"/>
    </row>
    <row r="67" spans="1:11" customFormat="1" ht="14.25" hidden="1" customHeight="1">
      <c r="A67" s="160" t="str">
        <f>'WA-WAF1'!A62</f>
        <v>KOTA RESTU</v>
      </c>
      <c r="B67" s="167">
        <f>'WA-WAF1'!B62</f>
        <v>210</v>
      </c>
      <c r="C67" s="53">
        <f>'WA-WAF1'!C62</f>
        <v>41033</v>
      </c>
      <c r="D67" s="53">
        <f>'WA-WAF1'!D62</f>
        <v>41036</v>
      </c>
      <c r="E67" s="577"/>
      <c r="F67" s="530"/>
      <c r="G67" s="530"/>
      <c r="H67" s="530"/>
      <c r="I67" s="530"/>
      <c r="J67" s="530"/>
      <c r="K67" s="530"/>
    </row>
    <row r="68" spans="1:11" customFormat="1" ht="14.25" hidden="1" customHeight="1">
      <c r="A68" s="165"/>
      <c r="B68" s="166"/>
      <c r="C68" s="57"/>
      <c r="D68" s="57"/>
      <c r="E68" s="578"/>
      <c r="F68" s="576"/>
      <c r="G68" s="576"/>
      <c r="H68" s="576"/>
      <c r="I68" s="576"/>
      <c r="J68" s="576"/>
      <c r="K68" s="576"/>
    </row>
    <row r="69" spans="1:11" customFormat="1">
      <c r="A69" s="163"/>
      <c r="B69" s="462"/>
      <c r="C69" s="49"/>
      <c r="D69" s="49"/>
      <c r="E69" s="503" t="str">
        <f>'US-AEC9'!E19</f>
        <v>HANJIN EUROPE 0001W</v>
      </c>
      <c r="F69" s="574">
        <f>'US-AEC9'!F19</f>
        <v>41047</v>
      </c>
      <c r="G69" s="574">
        <f>'US-AEC9'!G19</f>
        <v>41064</v>
      </c>
      <c r="H69" s="574">
        <f>G69+22</f>
        <v>41086</v>
      </c>
      <c r="I69" s="574">
        <f t="shared" ref="I69:J69" si="13">H69+2</f>
        <v>41088</v>
      </c>
      <c r="J69" s="574">
        <f t="shared" si="13"/>
        <v>41090</v>
      </c>
      <c r="K69" s="574">
        <f t="shared" ref="K69" si="14">J69+3</f>
        <v>41093</v>
      </c>
    </row>
    <row r="70" spans="1:11" customFormat="1">
      <c r="A70" s="160" t="str">
        <f>'US-AEC9'!A20</f>
        <v>VINALINES PIONEER</v>
      </c>
      <c r="B70" s="463">
        <f>'US-AEC9'!B20</f>
        <v>1</v>
      </c>
      <c r="C70" s="53">
        <f>'US-AEC9'!C20</f>
        <v>41039</v>
      </c>
      <c r="D70" s="53">
        <f>'US-AEC9'!D20</f>
        <v>41041</v>
      </c>
      <c r="E70" s="504"/>
      <c r="F70" s="575"/>
      <c r="G70" s="575"/>
      <c r="H70" s="575"/>
      <c r="I70" s="575"/>
      <c r="J70" s="575"/>
      <c r="K70" s="575"/>
    </row>
    <row r="71" spans="1:11" customFormat="1">
      <c r="A71" s="160" t="str">
        <f>'US-AEC9'!A21</f>
        <v>WARNOW MATE</v>
      </c>
      <c r="B71" s="454">
        <f>'US-AEC9'!B21</f>
        <v>1240</v>
      </c>
      <c r="C71" s="53">
        <f>'US-AEC9'!C21</f>
        <v>41039</v>
      </c>
      <c r="D71" s="53">
        <f>'US-AEC9'!D21</f>
        <v>41042</v>
      </c>
      <c r="E71" s="577"/>
      <c r="F71" s="530"/>
      <c r="G71" s="530"/>
      <c r="H71" s="530"/>
      <c r="I71" s="530"/>
      <c r="J71" s="530"/>
      <c r="K71" s="530"/>
    </row>
    <row r="72" spans="1:11" customFormat="1">
      <c r="A72" s="160" t="str">
        <f>'US-AEC9'!A22</f>
        <v xml:space="preserve">ISARA BHUM </v>
      </c>
      <c r="B72" s="473">
        <f>'US-AEC9'!B22</f>
        <v>207</v>
      </c>
      <c r="C72" s="53">
        <f>'US-AEC9'!C22</f>
        <v>41040</v>
      </c>
      <c r="D72" s="53">
        <f>'US-AEC9'!D22</f>
        <v>41043</v>
      </c>
      <c r="E72" s="577"/>
      <c r="F72" s="530"/>
      <c r="G72" s="530"/>
      <c r="H72" s="530"/>
      <c r="I72" s="530"/>
      <c r="J72" s="530"/>
      <c r="K72" s="530"/>
    </row>
    <row r="73" spans="1:11" customFormat="1">
      <c r="A73" s="160" t="str">
        <f>'US-AEC9'!A23</f>
        <v>KOTA RESTU</v>
      </c>
      <c r="B73" s="474">
        <f>'US-AEC9'!B23</f>
        <v>212</v>
      </c>
      <c r="C73" s="53">
        <f>'US-AEC9'!C23</f>
        <v>41040</v>
      </c>
      <c r="D73" s="53">
        <f>'US-AEC9'!D23</f>
        <v>41043</v>
      </c>
      <c r="E73" s="577"/>
      <c r="F73" s="530"/>
      <c r="G73" s="530"/>
      <c r="H73" s="530"/>
      <c r="I73" s="530"/>
      <c r="J73" s="530"/>
      <c r="K73" s="530"/>
    </row>
    <row r="74" spans="1:11" customFormat="1">
      <c r="A74" s="165"/>
      <c r="B74" s="455"/>
      <c r="C74" s="57"/>
      <c r="D74" s="57"/>
      <c r="E74" s="578"/>
      <c r="F74" s="576"/>
      <c r="G74" s="576"/>
      <c r="H74" s="576"/>
      <c r="I74" s="576"/>
      <c r="J74" s="576"/>
      <c r="K74" s="576"/>
    </row>
    <row r="75" spans="1:11" customFormat="1">
      <c r="A75" s="163"/>
      <c r="B75" s="462"/>
      <c r="C75" s="49"/>
      <c r="D75" s="49"/>
      <c r="E75" s="503" t="str">
        <f>'US-AEC9'!E25</f>
        <v>HANJIN UNITED KINGDOM 0005W</v>
      </c>
      <c r="F75" s="574">
        <f>'US-AEC9'!F25</f>
        <v>41053</v>
      </c>
      <c r="G75" s="574">
        <f>'US-AEC9'!G25</f>
        <v>41070</v>
      </c>
      <c r="H75" s="574">
        <f t="shared" ref="H75" si="15">G75+23</f>
        <v>41093</v>
      </c>
      <c r="I75" s="574">
        <f t="shared" ref="I75:J75" si="16">H75+2</f>
        <v>41095</v>
      </c>
      <c r="J75" s="574">
        <f t="shared" si="16"/>
        <v>41097</v>
      </c>
      <c r="K75" s="574">
        <f t="shared" ref="K75" si="17">J75+3</f>
        <v>41100</v>
      </c>
    </row>
    <row r="76" spans="1:11" customFormat="1">
      <c r="A76" s="160" t="str">
        <f>'US-AEC9'!A26</f>
        <v>MELINH</v>
      </c>
      <c r="B76" s="463">
        <f>'US-AEC9'!B26</f>
        <v>12</v>
      </c>
      <c r="C76" s="53">
        <f>'US-AEC9'!C26</f>
        <v>41046</v>
      </c>
      <c r="D76" s="53">
        <f>'US-AEC9'!D26</f>
        <v>41048</v>
      </c>
      <c r="E76" s="504"/>
      <c r="F76" s="575"/>
      <c r="G76" s="575"/>
      <c r="H76" s="575"/>
      <c r="I76" s="575"/>
      <c r="J76" s="575"/>
      <c r="K76" s="575"/>
    </row>
    <row r="77" spans="1:11" customFormat="1">
      <c r="A77" s="160" t="str">
        <f>'US-AEC9'!A27</f>
        <v>WARNOW MATE</v>
      </c>
      <c r="B77" s="454">
        <f>'US-AEC9'!B27</f>
        <v>1242</v>
      </c>
      <c r="C77" s="53">
        <f>'US-AEC9'!C27</f>
        <v>41046</v>
      </c>
      <c r="D77" s="53">
        <f>'US-AEC9'!D27</f>
        <v>41049</v>
      </c>
      <c r="E77" s="577"/>
      <c r="F77" s="530"/>
      <c r="G77" s="530"/>
      <c r="H77" s="530"/>
      <c r="I77" s="530"/>
      <c r="J77" s="530"/>
      <c r="K77" s="530"/>
    </row>
    <row r="78" spans="1:11" customFormat="1">
      <c r="A78" s="160" t="str">
        <f>'US-AEC9'!A28</f>
        <v xml:space="preserve">ISARA BHUM </v>
      </c>
      <c r="B78" s="473">
        <f>'US-AEC9'!B28</f>
        <v>208</v>
      </c>
      <c r="C78" s="53">
        <f>'US-AEC9'!C28</f>
        <v>41047</v>
      </c>
      <c r="D78" s="53">
        <f>'US-AEC9'!D28</f>
        <v>41050</v>
      </c>
      <c r="E78" s="577"/>
      <c r="F78" s="530"/>
      <c r="G78" s="530"/>
      <c r="H78" s="530"/>
      <c r="I78" s="530"/>
      <c r="J78" s="530"/>
      <c r="K78" s="530"/>
    </row>
    <row r="79" spans="1:11" customFormat="1">
      <c r="A79" s="160" t="str">
        <f>'US-AEC9'!A29</f>
        <v>KOTA RESTU</v>
      </c>
      <c r="B79" s="474">
        <f>'US-AEC9'!B29</f>
        <v>214</v>
      </c>
      <c r="C79" s="53">
        <f>'US-AEC9'!C29</f>
        <v>41047</v>
      </c>
      <c r="D79" s="53">
        <f>'US-AEC9'!D29</f>
        <v>41050</v>
      </c>
      <c r="E79" s="577"/>
      <c r="F79" s="530"/>
      <c r="G79" s="530"/>
      <c r="H79" s="530"/>
      <c r="I79" s="530"/>
      <c r="J79" s="530"/>
      <c r="K79" s="530"/>
    </row>
    <row r="80" spans="1:11" customFormat="1">
      <c r="A80" s="165"/>
      <c r="B80" s="455"/>
      <c r="C80" s="57"/>
      <c r="D80" s="57"/>
      <c r="E80" s="578"/>
      <c r="F80" s="576"/>
      <c r="G80" s="576"/>
      <c r="H80" s="576"/>
      <c r="I80" s="576"/>
      <c r="J80" s="576"/>
      <c r="K80" s="576"/>
    </row>
    <row r="81" spans="1:11" customFormat="1">
      <c r="A81" s="163"/>
      <c r="B81" s="462"/>
      <c r="C81" s="49"/>
      <c r="D81" s="49"/>
      <c r="E81" s="503" t="str">
        <f>'US-AEC9'!E31</f>
        <v>HANJIN KOREA 0011W</v>
      </c>
      <c r="F81" s="574">
        <f>'US-AEC9'!F31</f>
        <v>41060</v>
      </c>
      <c r="G81" s="574">
        <f>'US-AEC9'!G31</f>
        <v>41077</v>
      </c>
      <c r="H81" s="574">
        <f t="shared" ref="H81" si="18">G81+23</f>
        <v>41100</v>
      </c>
      <c r="I81" s="574">
        <f t="shared" ref="I81:J81" si="19">H81+2</f>
        <v>41102</v>
      </c>
      <c r="J81" s="574">
        <f t="shared" si="19"/>
        <v>41104</v>
      </c>
      <c r="K81" s="574">
        <f t="shared" ref="K81" si="20">J81+3</f>
        <v>41107</v>
      </c>
    </row>
    <row r="82" spans="1:11" customFormat="1">
      <c r="A82" s="160" t="str">
        <f>'US-AEC9'!A32</f>
        <v>VINALINES PIONEER</v>
      </c>
      <c r="B82" s="463">
        <f>'US-AEC9'!B32</f>
        <v>2</v>
      </c>
      <c r="C82" s="53">
        <f>'US-AEC9'!C32</f>
        <v>41053</v>
      </c>
      <c r="D82" s="53">
        <f>'US-AEC9'!D32</f>
        <v>41055</v>
      </c>
      <c r="E82" s="504"/>
      <c r="F82" s="575"/>
      <c r="G82" s="575"/>
      <c r="H82" s="575"/>
      <c r="I82" s="575"/>
      <c r="J82" s="575"/>
      <c r="K82" s="575"/>
    </row>
    <row r="83" spans="1:11" customFormat="1">
      <c r="A83" s="160" t="str">
        <f>'US-AEC9'!A33</f>
        <v>WARNOW MATE</v>
      </c>
      <c r="B83" s="454">
        <f>'US-AEC9'!B33</f>
        <v>1244</v>
      </c>
      <c r="C83" s="53">
        <f>'US-AEC9'!C33</f>
        <v>41053</v>
      </c>
      <c r="D83" s="53">
        <f>'US-AEC9'!D33</f>
        <v>41056</v>
      </c>
      <c r="E83" s="577"/>
      <c r="F83" s="530"/>
      <c r="G83" s="530"/>
      <c r="H83" s="530"/>
      <c r="I83" s="530"/>
      <c r="J83" s="530"/>
      <c r="K83" s="530"/>
    </row>
    <row r="84" spans="1:11" customFormat="1">
      <c r="A84" s="160" t="str">
        <f>'US-AEC9'!A34</f>
        <v xml:space="preserve">ISARA BHUM </v>
      </c>
      <c r="B84" s="473">
        <f>'US-AEC9'!B34</f>
        <v>209</v>
      </c>
      <c r="C84" s="53">
        <f>'US-AEC9'!C34</f>
        <v>41054</v>
      </c>
      <c r="D84" s="53">
        <f>'US-AEC9'!D34</f>
        <v>41057</v>
      </c>
      <c r="E84" s="577"/>
      <c r="F84" s="530"/>
      <c r="G84" s="530"/>
      <c r="H84" s="530"/>
      <c r="I84" s="530"/>
      <c r="J84" s="530"/>
      <c r="K84" s="530"/>
    </row>
    <row r="85" spans="1:11" customFormat="1">
      <c r="A85" s="160" t="str">
        <f>'US-AEC9'!A35</f>
        <v>KOTA RESTU</v>
      </c>
      <c r="B85" s="474">
        <f>'US-AEC9'!B35</f>
        <v>216</v>
      </c>
      <c r="C85" s="53">
        <f>'US-AEC9'!C35</f>
        <v>41054</v>
      </c>
      <c r="D85" s="53">
        <f>'US-AEC9'!D35</f>
        <v>41057</v>
      </c>
      <c r="E85" s="577"/>
      <c r="F85" s="530"/>
      <c r="G85" s="530"/>
      <c r="H85" s="530"/>
      <c r="I85" s="530"/>
      <c r="J85" s="530"/>
      <c r="K85" s="530"/>
    </row>
    <row r="86" spans="1:11" customFormat="1">
      <c r="A86" s="165"/>
      <c r="B86" s="455"/>
      <c r="C86" s="57"/>
      <c r="D86" s="57"/>
      <c r="E86" s="578"/>
      <c r="F86" s="576"/>
      <c r="G86" s="576"/>
      <c r="H86" s="576"/>
      <c r="I86" s="576"/>
      <c r="J86" s="576"/>
      <c r="K86" s="576"/>
    </row>
    <row r="87" spans="1:11" customFormat="1">
      <c r="A87" s="163"/>
      <c r="B87" s="462"/>
      <c r="C87" s="49"/>
      <c r="D87" s="49"/>
      <c r="E87" s="503" t="str">
        <f>'US-AEC9'!E37</f>
        <v>HANJIN CHINA 0007W</v>
      </c>
      <c r="F87" s="574">
        <f>'US-AEC9'!F37</f>
        <v>41067</v>
      </c>
      <c r="G87" s="574">
        <f>'US-AEC9'!G37</f>
        <v>41084</v>
      </c>
      <c r="H87" s="574">
        <f t="shared" ref="H87" si="21">G87+23</f>
        <v>41107</v>
      </c>
      <c r="I87" s="574">
        <f t="shared" ref="I87:J87" si="22">H87+2</f>
        <v>41109</v>
      </c>
      <c r="J87" s="574">
        <f t="shared" si="22"/>
        <v>41111</v>
      </c>
      <c r="K87" s="574">
        <f t="shared" ref="K87" si="23">J87+3</f>
        <v>41114</v>
      </c>
    </row>
    <row r="88" spans="1:11" customFormat="1">
      <c r="A88" s="160" t="str">
        <f>'US-AEC9'!A38</f>
        <v>MELINH</v>
      </c>
      <c r="B88" s="463">
        <f>'US-AEC9'!B38</f>
        <v>13</v>
      </c>
      <c r="C88" s="53">
        <f>'US-AEC9'!C38</f>
        <v>41060</v>
      </c>
      <c r="D88" s="53">
        <f>'US-AEC9'!D38</f>
        <v>41062</v>
      </c>
      <c r="E88" s="504"/>
      <c r="F88" s="575"/>
      <c r="G88" s="575"/>
      <c r="H88" s="575"/>
      <c r="I88" s="575"/>
      <c r="J88" s="575"/>
      <c r="K88" s="575"/>
    </row>
    <row r="89" spans="1:11" customFormat="1">
      <c r="A89" s="160" t="str">
        <f>'US-AEC9'!A39</f>
        <v>WARNOW MATE</v>
      </c>
      <c r="B89" s="454">
        <f>'US-AEC9'!B39</f>
        <v>1246</v>
      </c>
      <c r="C89" s="53">
        <f>'US-AEC9'!C39</f>
        <v>41060</v>
      </c>
      <c r="D89" s="53">
        <f>'US-AEC9'!D39</f>
        <v>41063</v>
      </c>
      <c r="E89" s="577"/>
      <c r="F89" s="530"/>
      <c r="G89" s="530"/>
      <c r="H89" s="530"/>
      <c r="I89" s="530"/>
      <c r="J89" s="530"/>
      <c r="K89" s="530"/>
    </row>
    <row r="90" spans="1:11" customFormat="1">
      <c r="A90" s="160" t="str">
        <f>'US-AEC9'!A40</f>
        <v xml:space="preserve">ISARA BHUM </v>
      </c>
      <c r="B90" s="473">
        <f>'US-AEC9'!B40</f>
        <v>210</v>
      </c>
      <c r="C90" s="53">
        <f>'US-AEC9'!C40</f>
        <v>41061</v>
      </c>
      <c r="D90" s="53">
        <f>'US-AEC9'!D40</f>
        <v>41064</v>
      </c>
      <c r="E90" s="577"/>
      <c r="F90" s="530"/>
      <c r="G90" s="530"/>
      <c r="H90" s="530"/>
      <c r="I90" s="530"/>
      <c r="J90" s="530"/>
      <c r="K90" s="530"/>
    </row>
    <row r="91" spans="1:11" customFormat="1">
      <c r="A91" s="160" t="str">
        <f>'US-AEC9'!A41</f>
        <v>KOTA RESTU</v>
      </c>
      <c r="B91" s="474">
        <f>'US-AEC9'!B41</f>
        <v>218</v>
      </c>
      <c r="C91" s="53">
        <f>'US-AEC9'!C41</f>
        <v>41061</v>
      </c>
      <c r="D91" s="53">
        <f>'US-AEC9'!D41</f>
        <v>41064</v>
      </c>
      <c r="E91" s="577"/>
      <c r="F91" s="530"/>
      <c r="G91" s="530"/>
      <c r="H91" s="530"/>
      <c r="I91" s="530"/>
      <c r="J91" s="530"/>
      <c r="K91" s="530"/>
    </row>
    <row r="92" spans="1:11" customFormat="1">
      <c r="A92" s="165"/>
      <c r="B92" s="455"/>
      <c r="C92" s="57"/>
      <c r="D92" s="57"/>
      <c r="E92" s="578"/>
      <c r="F92" s="576"/>
      <c r="G92" s="576"/>
      <c r="H92" s="576"/>
      <c r="I92" s="576"/>
      <c r="J92" s="576"/>
      <c r="K92" s="576"/>
    </row>
    <row r="93" spans="1:11" customFormat="1">
      <c r="A93" s="163"/>
      <c r="B93" s="462"/>
      <c r="C93" s="49"/>
      <c r="D93" s="49"/>
      <c r="E93" s="503" t="str">
        <f>'US-AEC9'!E43</f>
        <v>HANJIN NETHERLANDS 0007W</v>
      </c>
      <c r="F93" s="574">
        <f>'US-AEC9'!F43</f>
        <v>41074</v>
      </c>
      <c r="G93" s="574">
        <f>'US-AEC9'!G43</f>
        <v>41091</v>
      </c>
      <c r="H93" s="574">
        <f t="shared" ref="H93" si="24">G93+23</f>
        <v>41114</v>
      </c>
      <c r="I93" s="574">
        <f t="shared" ref="I93:J93" si="25">H93+2</f>
        <v>41116</v>
      </c>
      <c r="J93" s="574">
        <f t="shared" si="25"/>
        <v>41118</v>
      </c>
      <c r="K93" s="574">
        <f t="shared" ref="K93" si="26">J93+3</f>
        <v>41121</v>
      </c>
    </row>
    <row r="94" spans="1:11" customFormat="1">
      <c r="A94" s="160" t="str">
        <f>'US-AEC9'!A44</f>
        <v>VINALINES PIONEER</v>
      </c>
      <c r="B94" s="463">
        <f>'US-AEC9'!B44</f>
        <v>3</v>
      </c>
      <c r="C94" s="53">
        <f>'US-AEC9'!C44</f>
        <v>41067</v>
      </c>
      <c r="D94" s="53">
        <f>'US-AEC9'!D44</f>
        <v>41069</v>
      </c>
      <c r="E94" s="504"/>
      <c r="F94" s="575"/>
      <c r="G94" s="575"/>
      <c r="H94" s="575"/>
      <c r="I94" s="575"/>
      <c r="J94" s="575"/>
      <c r="K94" s="575"/>
    </row>
    <row r="95" spans="1:11" customFormat="1">
      <c r="A95" s="160" t="str">
        <f>'US-AEC9'!A45</f>
        <v>WARNOW MATE</v>
      </c>
      <c r="B95" s="454">
        <f>'US-AEC9'!B45</f>
        <v>1248</v>
      </c>
      <c r="C95" s="53">
        <f>'US-AEC9'!C45</f>
        <v>41067</v>
      </c>
      <c r="D95" s="53">
        <f>'US-AEC9'!D45</f>
        <v>41070</v>
      </c>
      <c r="E95" s="577"/>
      <c r="F95" s="530"/>
      <c r="G95" s="530"/>
      <c r="H95" s="530"/>
      <c r="I95" s="530"/>
      <c r="J95" s="530"/>
      <c r="K95" s="530"/>
    </row>
    <row r="96" spans="1:11" customFormat="1">
      <c r="A96" s="160" t="str">
        <f>'US-AEC9'!A46</f>
        <v xml:space="preserve">ISARA BHUM </v>
      </c>
      <c r="B96" s="473">
        <f>'US-AEC9'!B46</f>
        <v>211</v>
      </c>
      <c r="C96" s="53">
        <f>'US-AEC9'!C46</f>
        <v>41068</v>
      </c>
      <c r="D96" s="53">
        <f>'US-AEC9'!D46</f>
        <v>41071</v>
      </c>
      <c r="E96" s="577"/>
      <c r="F96" s="530"/>
      <c r="G96" s="530"/>
      <c r="H96" s="530"/>
      <c r="I96" s="530"/>
      <c r="J96" s="530"/>
      <c r="K96" s="530"/>
    </row>
    <row r="97" spans="1:11" customFormat="1">
      <c r="A97" s="160" t="str">
        <f>'US-AEC9'!A47</f>
        <v>KOTA RESTU</v>
      </c>
      <c r="B97" s="474">
        <f>'US-AEC9'!B47</f>
        <v>220</v>
      </c>
      <c r="C97" s="53">
        <f>'US-AEC9'!C47</f>
        <v>41068</v>
      </c>
      <c r="D97" s="53">
        <f>'US-AEC9'!D47</f>
        <v>41071</v>
      </c>
      <c r="E97" s="577"/>
      <c r="F97" s="530"/>
      <c r="G97" s="530"/>
      <c r="H97" s="530"/>
      <c r="I97" s="530"/>
      <c r="J97" s="530"/>
      <c r="K97" s="530"/>
    </row>
    <row r="98" spans="1:11" customFormat="1">
      <c r="A98" s="165"/>
      <c r="B98" s="455"/>
      <c r="C98" s="57"/>
      <c r="D98" s="57"/>
      <c r="E98" s="578"/>
      <c r="F98" s="576"/>
      <c r="G98" s="576"/>
      <c r="H98" s="576"/>
      <c r="I98" s="576"/>
      <c r="J98" s="576"/>
      <c r="K98" s="576"/>
    </row>
    <row r="99" spans="1:11" customFormat="1">
      <c r="A99" s="163"/>
      <c r="B99" s="462"/>
      <c r="C99" s="49"/>
      <c r="D99" s="49"/>
      <c r="E99" s="503" t="str">
        <f>'US-AEC9'!E49</f>
        <v>HANJIN GREECE 0007W</v>
      </c>
      <c r="F99" s="574">
        <f>'US-AEC9'!F49</f>
        <v>41081</v>
      </c>
      <c r="G99" s="574">
        <f>'US-AEC9'!G49</f>
        <v>41098</v>
      </c>
      <c r="H99" s="574">
        <f t="shared" ref="H99" si="27">G99+23</f>
        <v>41121</v>
      </c>
      <c r="I99" s="574">
        <f t="shared" ref="I99:J99" si="28">H99+2</f>
        <v>41123</v>
      </c>
      <c r="J99" s="574">
        <f t="shared" si="28"/>
        <v>41125</v>
      </c>
      <c r="K99" s="574">
        <f t="shared" ref="K99" si="29">J99+3</f>
        <v>41128</v>
      </c>
    </row>
    <row r="100" spans="1:11" customFormat="1">
      <c r="A100" s="160" t="str">
        <f>'US-AEC9'!A50</f>
        <v>MELINH</v>
      </c>
      <c r="B100" s="463">
        <f>'US-AEC9'!B50</f>
        <v>14</v>
      </c>
      <c r="C100" s="53">
        <f>'US-AEC9'!C50</f>
        <v>41074</v>
      </c>
      <c r="D100" s="53">
        <f>'US-AEC9'!D50</f>
        <v>41076</v>
      </c>
      <c r="E100" s="504"/>
      <c r="F100" s="575"/>
      <c r="G100" s="575"/>
      <c r="H100" s="575"/>
      <c r="I100" s="575"/>
      <c r="J100" s="575"/>
      <c r="K100" s="575"/>
    </row>
    <row r="101" spans="1:11" customFormat="1">
      <c r="A101" s="160" t="str">
        <f>'US-AEC9'!A51</f>
        <v>WARNOW MATE</v>
      </c>
      <c r="B101" s="454">
        <f>'US-AEC9'!B51</f>
        <v>1250</v>
      </c>
      <c r="C101" s="53">
        <f>'US-AEC9'!C51</f>
        <v>41074</v>
      </c>
      <c r="D101" s="53">
        <f>'US-AEC9'!D51</f>
        <v>41077</v>
      </c>
      <c r="E101" s="577"/>
      <c r="F101" s="530"/>
      <c r="G101" s="530"/>
      <c r="H101" s="530"/>
      <c r="I101" s="530"/>
      <c r="J101" s="530"/>
      <c r="K101" s="530"/>
    </row>
    <row r="102" spans="1:11" customFormat="1">
      <c r="A102" s="160" t="str">
        <f>'US-AEC9'!A52</f>
        <v xml:space="preserve">ISARA BHUM </v>
      </c>
      <c r="B102" s="473">
        <f>'US-AEC9'!B52</f>
        <v>212</v>
      </c>
      <c r="C102" s="53">
        <f>'US-AEC9'!C52</f>
        <v>41075</v>
      </c>
      <c r="D102" s="53">
        <f>'US-AEC9'!D52</f>
        <v>41078</v>
      </c>
      <c r="E102" s="577"/>
      <c r="F102" s="530"/>
      <c r="G102" s="530"/>
      <c r="H102" s="530"/>
      <c r="I102" s="530"/>
      <c r="J102" s="530"/>
      <c r="K102" s="530"/>
    </row>
    <row r="103" spans="1:11" customFormat="1">
      <c r="A103" s="160" t="str">
        <f>'US-AEC9'!A53</f>
        <v>KOTA RESTU</v>
      </c>
      <c r="B103" s="474">
        <f>'US-AEC9'!B53</f>
        <v>222</v>
      </c>
      <c r="C103" s="53">
        <f>'US-AEC9'!C53</f>
        <v>41075</v>
      </c>
      <c r="D103" s="53">
        <f>'US-AEC9'!D53</f>
        <v>41078</v>
      </c>
      <c r="E103" s="577"/>
      <c r="F103" s="530"/>
      <c r="G103" s="530"/>
      <c r="H103" s="530"/>
      <c r="I103" s="530"/>
      <c r="J103" s="530"/>
      <c r="K103" s="530"/>
    </row>
    <row r="104" spans="1:11" customFormat="1">
      <c r="A104" s="165"/>
      <c r="B104" s="455"/>
      <c r="C104" s="57"/>
      <c r="D104" s="57"/>
      <c r="E104" s="578"/>
      <c r="F104" s="576"/>
      <c r="G104" s="576"/>
      <c r="H104" s="576"/>
      <c r="I104" s="576"/>
      <c r="J104" s="576"/>
      <c r="K104" s="576"/>
    </row>
    <row r="105" spans="1:11" customFormat="1">
      <c r="A105" s="274"/>
      <c r="B105" s="275"/>
      <c r="C105" s="59"/>
      <c r="D105" s="59"/>
      <c r="E105" s="148"/>
      <c r="F105" s="148"/>
      <c r="G105" s="148"/>
      <c r="H105" s="260"/>
      <c r="I105" s="260"/>
      <c r="J105" s="260"/>
    </row>
    <row r="106" spans="1:11" customFormat="1">
      <c r="A106" s="594" t="s">
        <v>524</v>
      </c>
      <c r="B106" s="595"/>
      <c r="C106" s="596"/>
      <c r="D106" s="596"/>
      <c r="E106" s="596"/>
      <c r="F106" s="597"/>
      <c r="G106" s="598"/>
      <c r="H106" s="599" t="s">
        <v>114</v>
      </c>
      <c r="I106" s="600"/>
      <c r="J106" s="207"/>
      <c r="K106" s="207"/>
    </row>
    <row r="107" spans="1:11" customFormat="1">
      <c r="A107" s="601" t="s">
        <v>525</v>
      </c>
      <c r="B107" s="602"/>
      <c r="C107" s="596"/>
      <c r="D107" s="596"/>
      <c r="E107" s="596"/>
      <c r="F107" s="597"/>
      <c r="G107" s="598"/>
      <c r="H107" s="603"/>
      <c r="I107" s="604" t="s">
        <v>526</v>
      </c>
      <c r="J107" s="207"/>
      <c r="K107" s="604" t="s">
        <v>527</v>
      </c>
    </row>
    <row r="108" spans="1:11" customFormat="1" ht="12.75" customHeight="1">
      <c r="A108" s="605" t="s">
        <v>528</v>
      </c>
      <c r="B108" s="602"/>
      <c r="C108" s="596"/>
      <c r="D108" s="596"/>
      <c r="E108" s="596"/>
      <c r="F108" s="597"/>
      <c r="G108" s="598"/>
      <c r="H108" s="606"/>
      <c r="I108" s="604" t="s">
        <v>529</v>
      </c>
      <c r="J108" s="207"/>
      <c r="K108" s="604" t="s">
        <v>530</v>
      </c>
    </row>
    <row r="109" spans="1:11" customFormat="1">
      <c r="A109" s="607" t="s">
        <v>531</v>
      </c>
      <c r="B109" s="608"/>
      <c r="C109" s="596"/>
      <c r="D109" s="596"/>
      <c r="E109" s="596"/>
      <c r="F109" s="597"/>
      <c r="G109" s="598"/>
      <c r="H109" s="606"/>
      <c r="I109" s="604" t="s">
        <v>532</v>
      </c>
      <c r="J109" s="207"/>
      <c r="K109" s="604" t="s">
        <v>533</v>
      </c>
    </row>
    <row r="110" spans="1:11" customFormat="1">
      <c r="A110" s="607" t="s">
        <v>534</v>
      </c>
      <c r="B110" s="609"/>
      <c r="C110" s="596"/>
      <c r="D110" s="596"/>
      <c r="E110" s="596"/>
      <c r="F110" s="597"/>
      <c r="G110" s="596"/>
      <c r="H110" s="596"/>
      <c r="I110" s="596"/>
      <c r="J110" s="610"/>
      <c r="K110" s="207"/>
    </row>
    <row r="111" spans="1:11" customFormat="1">
      <c r="A111" s="80"/>
      <c r="F111" s="36"/>
      <c r="G111" s="38"/>
    </row>
    <row r="112" spans="1:11">
      <c r="A112" s="37"/>
      <c r="B112"/>
      <c r="C112"/>
      <c r="D112"/>
      <c r="E112"/>
      <c r="F112" s="6"/>
      <c r="G112" s="40"/>
      <c r="H112"/>
      <c r="I112"/>
      <c r="J112"/>
    </row>
    <row r="113" spans="1:7">
      <c r="A113" s="37"/>
      <c r="B113"/>
      <c r="C113"/>
      <c r="D113"/>
      <c r="E113"/>
      <c r="F113"/>
      <c r="G113"/>
    </row>
    <row r="114" spans="1:7">
      <c r="A114" s="37"/>
      <c r="B114"/>
      <c r="C114"/>
      <c r="D114"/>
      <c r="E114"/>
      <c r="F114" s="6"/>
    </row>
    <row r="115" spans="1:7">
      <c r="A115" s="37"/>
      <c r="B115"/>
      <c r="C115"/>
      <c r="D115"/>
      <c r="E115"/>
      <c r="F115" s="6"/>
    </row>
    <row r="116" spans="1:7">
      <c r="A116" s="37"/>
      <c r="B116" s="67"/>
      <c r="D116" s="5"/>
      <c r="E116" s="5"/>
      <c r="F116" s="6"/>
    </row>
  </sheetData>
  <mergeCells count="59">
    <mergeCell ref="C3:G3"/>
    <mergeCell ref="C4:G4"/>
    <mergeCell ref="C2:M2"/>
    <mergeCell ref="J57:J62"/>
    <mergeCell ref="K57:K62"/>
    <mergeCell ref="E57:E62"/>
    <mergeCell ref="F57:F62"/>
    <mergeCell ref="G57:G62"/>
    <mergeCell ref="H57:H62"/>
    <mergeCell ref="I57:I62"/>
    <mergeCell ref="J69:J74"/>
    <mergeCell ref="K69:K74"/>
    <mergeCell ref="E75:E80"/>
    <mergeCell ref="F75:F80"/>
    <mergeCell ref="G75:G80"/>
    <mergeCell ref="H75:H80"/>
    <mergeCell ref="I75:I80"/>
    <mergeCell ref="J75:J80"/>
    <mergeCell ref="K75:K80"/>
    <mergeCell ref="E69:E74"/>
    <mergeCell ref="F69:F74"/>
    <mergeCell ref="G69:G74"/>
    <mergeCell ref="H69:H74"/>
    <mergeCell ref="I69:I74"/>
    <mergeCell ref="J81:J86"/>
    <mergeCell ref="K81:K86"/>
    <mergeCell ref="E81:E86"/>
    <mergeCell ref="F81:F86"/>
    <mergeCell ref="G81:G86"/>
    <mergeCell ref="H81:H86"/>
    <mergeCell ref="I81:I86"/>
    <mergeCell ref="J63:J68"/>
    <mergeCell ref="K63:K68"/>
    <mergeCell ref="E63:E68"/>
    <mergeCell ref="F63:F68"/>
    <mergeCell ref="G63:G68"/>
    <mergeCell ref="H63:H68"/>
    <mergeCell ref="I63:I68"/>
    <mergeCell ref="J87:J92"/>
    <mergeCell ref="K87:K92"/>
    <mergeCell ref="E93:E98"/>
    <mergeCell ref="F93:F98"/>
    <mergeCell ref="G93:G98"/>
    <mergeCell ref="H93:H98"/>
    <mergeCell ref="I93:I98"/>
    <mergeCell ref="J93:J98"/>
    <mergeCell ref="K93:K98"/>
    <mergeCell ref="E87:E92"/>
    <mergeCell ref="F87:F92"/>
    <mergeCell ref="G87:G92"/>
    <mergeCell ref="H87:H92"/>
    <mergeCell ref="I87:I92"/>
    <mergeCell ref="J99:J104"/>
    <mergeCell ref="K99:K104"/>
    <mergeCell ref="E99:E104"/>
    <mergeCell ref="F99:F104"/>
    <mergeCell ref="G99:G104"/>
    <mergeCell ref="H99:H104"/>
    <mergeCell ref="I99:I104"/>
  </mergeCells>
  <dataValidations count="1">
    <dataValidation type="textLength" allowBlank="1" showInputMessage="1" showErrorMessage="1" error="Voy No. should contain 5 characters + &quot;/&quot; + leg (N/S)" sqref="B107">
      <formula1>7</formula1>
      <formula2>7</formula2>
    </dataValidation>
  </dataValidations>
  <pageMargins left="0.7" right="0.7" top="0.75" bottom="0.75" header="0.3" footer="0.3"/>
  <pageSetup paperSize="9" scale="6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0" tint="-0.249977111117893"/>
  </sheetPr>
  <dimension ref="A1:O66"/>
  <sheetViews>
    <sheetView showGridLines="0" workbookViewId="0">
      <selection activeCell="G13" sqref="G13:G18"/>
    </sheetView>
  </sheetViews>
  <sheetFormatPr defaultRowHeight="15"/>
  <cols>
    <col min="1" max="1" width="16.28515625" style="261" customWidth="1"/>
    <col min="2" max="2" width="8" style="91" customWidth="1"/>
    <col min="3" max="3" width="7.5703125" style="69" customWidth="1"/>
    <col min="4" max="4" width="7.85546875" style="69" customWidth="1"/>
    <col min="5" max="5" width="15.42578125" style="6" customWidth="1"/>
    <col min="6" max="6" width="7.7109375" style="5" customWidth="1"/>
    <col min="7" max="7" width="10" style="5" customWidth="1"/>
    <col min="8" max="8" width="17.140625" style="6" customWidth="1"/>
    <col min="9" max="9" width="10" style="5" customWidth="1"/>
    <col min="10" max="10" width="9" style="5" customWidth="1"/>
    <col min="11" max="11" width="9.42578125" style="5" customWidth="1"/>
    <col min="12" max="12" width="12.42578125" style="5" customWidth="1"/>
    <col min="13" max="256" width="9" style="6"/>
    <col min="257" max="257" width="14" style="6" customWidth="1"/>
    <col min="258" max="258" width="5.85546875" style="6" customWidth="1"/>
    <col min="259" max="259" width="7.5703125" style="6" customWidth="1"/>
    <col min="260" max="260" width="7.85546875" style="6" customWidth="1"/>
    <col min="261" max="261" width="14.28515625" style="6" customWidth="1"/>
    <col min="262" max="262" width="7.7109375" style="6" customWidth="1"/>
    <col min="263" max="263" width="8.42578125" style="6" customWidth="1"/>
    <col min="264" max="264" width="18.5703125" style="6" customWidth="1"/>
    <col min="265" max="265" width="8.5703125" style="6" customWidth="1"/>
    <col min="266" max="266" width="9" style="6" customWidth="1"/>
    <col min="267" max="268" width="9.42578125" style="6" customWidth="1"/>
    <col min="269" max="512" width="9" style="6"/>
    <col min="513" max="513" width="14" style="6" customWidth="1"/>
    <col min="514" max="514" width="5.85546875" style="6" customWidth="1"/>
    <col min="515" max="515" width="7.5703125" style="6" customWidth="1"/>
    <col min="516" max="516" width="7.85546875" style="6" customWidth="1"/>
    <col min="517" max="517" width="14.28515625" style="6" customWidth="1"/>
    <col min="518" max="518" width="7.7109375" style="6" customWidth="1"/>
    <col min="519" max="519" width="8.42578125" style="6" customWidth="1"/>
    <col min="520" max="520" width="18.5703125" style="6" customWidth="1"/>
    <col min="521" max="521" width="8.5703125" style="6" customWidth="1"/>
    <col min="522" max="522" width="9" style="6" customWidth="1"/>
    <col min="523" max="524" width="9.42578125" style="6" customWidth="1"/>
    <col min="525" max="768" width="9" style="6"/>
    <col min="769" max="769" width="14" style="6" customWidth="1"/>
    <col min="770" max="770" width="5.85546875" style="6" customWidth="1"/>
    <col min="771" max="771" width="7.5703125" style="6" customWidth="1"/>
    <col min="772" max="772" width="7.85546875" style="6" customWidth="1"/>
    <col min="773" max="773" width="14.28515625" style="6" customWidth="1"/>
    <col min="774" max="774" width="7.7109375" style="6" customWidth="1"/>
    <col min="775" max="775" width="8.42578125" style="6" customWidth="1"/>
    <col min="776" max="776" width="18.5703125" style="6" customWidth="1"/>
    <col min="777" max="777" width="8.5703125" style="6" customWidth="1"/>
    <col min="778" max="778" width="9" style="6" customWidth="1"/>
    <col min="779" max="780" width="9.42578125" style="6" customWidth="1"/>
    <col min="781" max="1024" width="9" style="6"/>
    <col min="1025" max="1025" width="14" style="6" customWidth="1"/>
    <col min="1026" max="1026" width="5.85546875" style="6" customWidth="1"/>
    <col min="1027" max="1027" width="7.5703125" style="6" customWidth="1"/>
    <col min="1028" max="1028" width="7.85546875" style="6" customWidth="1"/>
    <col min="1029" max="1029" width="14.28515625" style="6" customWidth="1"/>
    <col min="1030" max="1030" width="7.7109375" style="6" customWidth="1"/>
    <col min="1031" max="1031" width="8.42578125" style="6" customWidth="1"/>
    <col min="1032" max="1032" width="18.5703125" style="6" customWidth="1"/>
    <col min="1033" max="1033" width="8.5703125" style="6" customWidth="1"/>
    <col min="1034" max="1034" width="9" style="6" customWidth="1"/>
    <col min="1035" max="1036" width="9.42578125" style="6" customWidth="1"/>
    <col min="1037" max="1280" width="9" style="6"/>
    <col min="1281" max="1281" width="14" style="6" customWidth="1"/>
    <col min="1282" max="1282" width="5.85546875" style="6" customWidth="1"/>
    <col min="1283" max="1283" width="7.5703125" style="6" customWidth="1"/>
    <col min="1284" max="1284" width="7.85546875" style="6" customWidth="1"/>
    <col min="1285" max="1285" width="14.28515625" style="6" customWidth="1"/>
    <col min="1286" max="1286" width="7.7109375" style="6" customWidth="1"/>
    <col min="1287" max="1287" width="8.42578125" style="6" customWidth="1"/>
    <col min="1288" max="1288" width="18.5703125" style="6" customWidth="1"/>
    <col min="1289" max="1289" width="8.5703125" style="6" customWidth="1"/>
    <col min="1290" max="1290" width="9" style="6" customWidth="1"/>
    <col min="1291" max="1292" width="9.42578125" style="6" customWidth="1"/>
    <col min="1293" max="1536" width="9" style="6"/>
    <col min="1537" max="1537" width="14" style="6" customWidth="1"/>
    <col min="1538" max="1538" width="5.85546875" style="6" customWidth="1"/>
    <col min="1539" max="1539" width="7.5703125" style="6" customWidth="1"/>
    <col min="1540" max="1540" width="7.85546875" style="6" customWidth="1"/>
    <col min="1541" max="1541" width="14.28515625" style="6" customWidth="1"/>
    <col min="1542" max="1542" width="7.7109375" style="6" customWidth="1"/>
    <col min="1543" max="1543" width="8.42578125" style="6" customWidth="1"/>
    <col min="1544" max="1544" width="18.5703125" style="6" customWidth="1"/>
    <col min="1545" max="1545" width="8.5703125" style="6" customWidth="1"/>
    <col min="1546" max="1546" width="9" style="6" customWidth="1"/>
    <col min="1547" max="1548" width="9.42578125" style="6" customWidth="1"/>
    <col min="1549" max="1792" width="9" style="6"/>
    <col min="1793" max="1793" width="14" style="6" customWidth="1"/>
    <col min="1794" max="1794" width="5.85546875" style="6" customWidth="1"/>
    <col min="1795" max="1795" width="7.5703125" style="6" customWidth="1"/>
    <col min="1796" max="1796" width="7.85546875" style="6" customWidth="1"/>
    <col min="1797" max="1797" width="14.28515625" style="6" customWidth="1"/>
    <col min="1798" max="1798" width="7.7109375" style="6" customWidth="1"/>
    <col min="1799" max="1799" width="8.42578125" style="6" customWidth="1"/>
    <col min="1800" max="1800" width="18.5703125" style="6" customWidth="1"/>
    <col min="1801" max="1801" width="8.5703125" style="6" customWidth="1"/>
    <col min="1802" max="1802" width="9" style="6" customWidth="1"/>
    <col min="1803" max="1804" width="9.42578125" style="6" customWidth="1"/>
    <col min="1805" max="2048" width="9" style="6"/>
    <col min="2049" max="2049" width="14" style="6" customWidth="1"/>
    <col min="2050" max="2050" width="5.85546875" style="6" customWidth="1"/>
    <col min="2051" max="2051" width="7.5703125" style="6" customWidth="1"/>
    <col min="2052" max="2052" width="7.85546875" style="6" customWidth="1"/>
    <col min="2053" max="2053" width="14.28515625" style="6" customWidth="1"/>
    <col min="2054" max="2054" width="7.7109375" style="6" customWidth="1"/>
    <col min="2055" max="2055" width="8.42578125" style="6" customWidth="1"/>
    <col min="2056" max="2056" width="18.5703125" style="6" customWidth="1"/>
    <col min="2057" max="2057" width="8.5703125" style="6" customWidth="1"/>
    <col min="2058" max="2058" width="9" style="6" customWidth="1"/>
    <col min="2059" max="2060" width="9.42578125" style="6" customWidth="1"/>
    <col min="2061" max="2304" width="9" style="6"/>
    <col min="2305" max="2305" width="14" style="6" customWidth="1"/>
    <col min="2306" max="2306" width="5.85546875" style="6" customWidth="1"/>
    <col min="2307" max="2307" width="7.5703125" style="6" customWidth="1"/>
    <col min="2308" max="2308" width="7.85546875" style="6" customWidth="1"/>
    <col min="2309" max="2309" width="14.28515625" style="6" customWidth="1"/>
    <col min="2310" max="2310" width="7.7109375" style="6" customWidth="1"/>
    <col min="2311" max="2311" width="8.42578125" style="6" customWidth="1"/>
    <col min="2312" max="2312" width="18.5703125" style="6" customWidth="1"/>
    <col min="2313" max="2313" width="8.5703125" style="6" customWidth="1"/>
    <col min="2314" max="2314" width="9" style="6" customWidth="1"/>
    <col min="2315" max="2316" width="9.42578125" style="6" customWidth="1"/>
    <col min="2317" max="2560" width="9" style="6"/>
    <col min="2561" max="2561" width="14" style="6" customWidth="1"/>
    <col min="2562" max="2562" width="5.85546875" style="6" customWidth="1"/>
    <col min="2563" max="2563" width="7.5703125" style="6" customWidth="1"/>
    <col min="2564" max="2564" width="7.85546875" style="6" customWidth="1"/>
    <col min="2565" max="2565" width="14.28515625" style="6" customWidth="1"/>
    <col min="2566" max="2566" width="7.7109375" style="6" customWidth="1"/>
    <col min="2567" max="2567" width="8.42578125" style="6" customWidth="1"/>
    <col min="2568" max="2568" width="18.5703125" style="6" customWidth="1"/>
    <col min="2569" max="2569" width="8.5703125" style="6" customWidth="1"/>
    <col min="2570" max="2570" width="9" style="6" customWidth="1"/>
    <col min="2571" max="2572" width="9.42578125" style="6" customWidth="1"/>
    <col min="2573" max="2816" width="9" style="6"/>
    <col min="2817" max="2817" width="14" style="6" customWidth="1"/>
    <col min="2818" max="2818" width="5.85546875" style="6" customWidth="1"/>
    <col min="2819" max="2819" width="7.5703125" style="6" customWidth="1"/>
    <col min="2820" max="2820" width="7.85546875" style="6" customWidth="1"/>
    <col min="2821" max="2821" width="14.28515625" style="6" customWidth="1"/>
    <col min="2822" max="2822" width="7.7109375" style="6" customWidth="1"/>
    <col min="2823" max="2823" width="8.42578125" style="6" customWidth="1"/>
    <col min="2824" max="2824" width="18.5703125" style="6" customWidth="1"/>
    <col min="2825" max="2825" width="8.5703125" style="6" customWidth="1"/>
    <col min="2826" max="2826" width="9" style="6" customWidth="1"/>
    <col min="2827" max="2828" width="9.42578125" style="6" customWidth="1"/>
    <col min="2829" max="3072" width="9" style="6"/>
    <col min="3073" max="3073" width="14" style="6" customWidth="1"/>
    <col min="3074" max="3074" width="5.85546875" style="6" customWidth="1"/>
    <col min="3075" max="3075" width="7.5703125" style="6" customWidth="1"/>
    <col min="3076" max="3076" width="7.85546875" style="6" customWidth="1"/>
    <col min="3077" max="3077" width="14.28515625" style="6" customWidth="1"/>
    <col min="3078" max="3078" width="7.7109375" style="6" customWidth="1"/>
    <col min="3079" max="3079" width="8.42578125" style="6" customWidth="1"/>
    <col min="3080" max="3080" width="18.5703125" style="6" customWidth="1"/>
    <col min="3081" max="3081" width="8.5703125" style="6" customWidth="1"/>
    <col min="3082" max="3082" width="9" style="6" customWidth="1"/>
    <col min="3083" max="3084" width="9.42578125" style="6" customWidth="1"/>
    <col min="3085" max="3328" width="9" style="6"/>
    <col min="3329" max="3329" width="14" style="6" customWidth="1"/>
    <col min="3330" max="3330" width="5.85546875" style="6" customWidth="1"/>
    <col min="3331" max="3331" width="7.5703125" style="6" customWidth="1"/>
    <col min="3332" max="3332" width="7.85546875" style="6" customWidth="1"/>
    <col min="3333" max="3333" width="14.28515625" style="6" customWidth="1"/>
    <col min="3334" max="3334" width="7.7109375" style="6" customWidth="1"/>
    <col min="3335" max="3335" width="8.42578125" style="6" customWidth="1"/>
    <col min="3336" max="3336" width="18.5703125" style="6" customWidth="1"/>
    <col min="3337" max="3337" width="8.5703125" style="6" customWidth="1"/>
    <col min="3338" max="3338" width="9" style="6" customWidth="1"/>
    <col min="3339" max="3340" width="9.42578125" style="6" customWidth="1"/>
    <col min="3341" max="3584" width="9" style="6"/>
    <col min="3585" max="3585" width="14" style="6" customWidth="1"/>
    <col min="3586" max="3586" width="5.85546875" style="6" customWidth="1"/>
    <col min="3587" max="3587" width="7.5703125" style="6" customWidth="1"/>
    <col min="3588" max="3588" width="7.85546875" style="6" customWidth="1"/>
    <col min="3589" max="3589" width="14.28515625" style="6" customWidth="1"/>
    <col min="3590" max="3590" width="7.7109375" style="6" customWidth="1"/>
    <col min="3591" max="3591" width="8.42578125" style="6" customWidth="1"/>
    <col min="3592" max="3592" width="18.5703125" style="6" customWidth="1"/>
    <col min="3593" max="3593" width="8.5703125" style="6" customWidth="1"/>
    <col min="3594" max="3594" width="9" style="6" customWidth="1"/>
    <col min="3595" max="3596" width="9.42578125" style="6" customWidth="1"/>
    <col min="3597" max="3840" width="9" style="6"/>
    <col min="3841" max="3841" width="14" style="6" customWidth="1"/>
    <col min="3842" max="3842" width="5.85546875" style="6" customWidth="1"/>
    <col min="3843" max="3843" width="7.5703125" style="6" customWidth="1"/>
    <col min="3844" max="3844" width="7.85546875" style="6" customWidth="1"/>
    <col min="3845" max="3845" width="14.28515625" style="6" customWidth="1"/>
    <col min="3846" max="3846" width="7.7109375" style="6" customWidth="1"/>
    <col min="3847" max="3847" width="8.42578125" style="6" customWidth="1"/>
    <col min="3848" max="3848" width="18.5703125" style="6" customWidth="1"/>
    <col min="3849" max="3849" width="8.5703125" style="6" customWidth="1"/>
    <col min="3850" max="3850" width="9" style="6" customWidth="1"/>
    <col min="3851" max="3852" width="9.42578125" style="6" customWidth="1"/>
    <col min="3853" max="4096" width="9" style="6"/>
    <col min="4097" max="4097" width="14" style="6" customWidth="1"/>
    <col min="4098" max="4098" width="5.85546875" style="6" customWidth="1"/>
    <col min="4099" max="4099" width="7.5703125" style="6" customWidth="1"/>
    <col min="4100" max="4100" width="7.85546875" style="6" customWidth="1"/>
    <col min="4101" max="4101" width="14.28515625" style="6" customWidth="1"/>
    <col min="4102" max="4102" width="7.7109375" style="6" customWidth="1"/>
    <col min="4103" max="4103" width="8.42578125" style="6" customWidth="1"/>
    <col min="4104" max="4104" width="18.5703125" style="6" customWidth="1"/>
    <col min="4105" max="4105" width="8.5703125" style="6" customWidth="1"/>
    <col min="4106" max="4106" width="9" style="6" customWidth="1"/>
    <col min="4107" max="4108" width="9.42578125" style="6" customWidth="1"/>
    <col min="4109" max="4352" width="9" style="6"/>
    <col min="4353" max="4353" width="14" style="6" customWidth="1"/>
    <col min="4354" max="4354" width="5.85546875" style="6" customWidth="1"/>
    <col min="4355" max="4355" width="7.5703125" style="6" customWidth="1"/>
    <col min="4356" max="4356" width="7.85546875" style="6" customWidth="1"/>
    <col min="4357" max="4357" width="14.28515625" style="6" customWidth="1"/>
    <col min="4358" max="4358" width="7.7109375" style="6" customWidth="1"/>
    <col min="4359" max="4359" width="8.42578125" style="6" customWidth="1"/>
    <col min="4360" max="4360" width="18.5703125" style="6" customWidth="1"/>
    <col min="4361" max="4361" width="8.5703125" style="6" customWidth="1"/>
    <col min="4362" max="4362" width="9" style="6" customWidth="1"/>
    <col min="4363" max="4364" width="9.42578125" style="6" customWidth="1"/>
    <col min="4365" max="4608" width="9" style="6"/>
    <col min="4609" max="4609" width="14" style="6" customWidth="1"/>
    <col min="4610" max="4610" width="5.85546875" style="6" customWidth="1"/>
    <col min="4611" max="4611" width="7.5703125" style="6" customWidth="1"/>
    <col min="4612" max="4612" width="7.85546875" style="6" customWidth="1"/>
    <col min="4613" max="4613" width="14.28515625" style="6" customWidth="1"/>
    <col min="4614" max="4614" width="7.7109375" style="6" customWidth="1"/>
    <col min="4615" max="4615" width="8.42578125" style="6" customWidth="1"/>
    <col min="4616" max="4616" width="18.5703125" style="6" customWidth="1"/>
    <col min="4617" max="4617" width="8.5703125" style="6" customWidth="1"/>
    <col min="4618" max="4618" width="9" style="6" customWidth="1"/>
    <col min="4619" max="4620" width="9.42578125" style="6" customWidth="1"/>
    <col min="4621" max="4864" width="9" style="6"/>
    <col min="4865" max="4865" width="14" style="6" customWidth="1"/>
    <col min="4866" max="4866" width="5.85546875" style="6" customWidth="1"/>
    <col min="4867" max="4867" width="7.5703125" style="6" customWidth="1"/>
    <col min="4868" max="4868" width="7.85546875" style="6" customWidth="1"/>
    <col min="4869" max="4869" width="14.28515625" style="6" customWidth="1"/>
    <col min="4870" max="4870" width="7.7109375" style="6" customWidth="1"/>
    <col min="4871" max="4871" width="8.42578125" style="6" customWidth="1"/>
    <col min="4872" max="4872" width="18.5703125" style="6" customWidth="1"/>
    <col min="4873" max="4873" width="8.5703125" style="6" customWidth="1"/>
    <col min="4874" max="4874" width="9" style="6" customWidth="1"/>
    <col min="4875" max="4876" width="9.42578125" style="6" customWidth="1"/>
    <col min="4877" max="5120" width="9" style="6"/>
    <col min="5121" max="5121" width="14" style="6" customWidth="1"/>
    <col min="5122" max="5122" width="5.85546875" style="6" customWidth="1"/>
    <col min="5123" max="5123" width="7.5703125" style="6" customWidth="1"/>
    <col min="5124" max="5124" width="7.85546875" style="6" customWidth="1"/>
    <col min="5125" max="5125" width="14.28515625" style="6" customWidth="1"/>
    <col min="5126" max="5126" width="7.7109375" style="6" customWidth="1"/>
    <col min="5127" max="5127" width="8.42578125" style="6" customWidth="1"/>
    <col min="5128" max="5128" width="18.5703125" style="6" customWidth="1"/>
    <col min="5129" max="5129" width="8.5703125" style="6" customWidth="1"/>
    <col min="5130" max="5130" width="9" style="6" customWidth="1"/>
    <col min="5131" max="5132" width="9.42578125" style="6" customWidth="1"/>
    <col min="5133" max="5376" width="9" style="6"/>
    <col min="5377" max="5377" width="14" style="6" customWidth="1"/>
    <col min="5378" max="5378" width="5.85546875" style="6" customWidth="1"/>
    <col min="5379" max="5379" width="7.5703125" style="6" customWidth="1"/>
    <col min="5380" max="5380" width="7.85546875" style="6" customWidth="1"/>
    <col min="5381" max="5381" width="14.28515625" style="6" customWidth="1"/>
    <col min="5382" max="5382" width="7.7109375" style="6" customWidth="1"/>
    <col min="5383" max="5383" width="8.42578125" style="6" customWidth="1"/>
    <col min="5384" max="5384" width="18.5703125" style="6" customWidth="1"/>
    <col min="5385" max="5385" width="8.5703125" style="6" customWidth="1"/>
    <col min="5386" max="5386" width="9" style="6" customWidth="1"/>
    <col min="5387" max="5388" width="9.42578125" style="6" customWidth="1"/>
    <col min="5389" max="5632" width="9" style="6"/>
    <col min="5633" max="5633" width="14" style="6" customWidth="1"/>
    <col min="5634" max="5634" width="5.85546875" style="6" customWidth="1"/>
    <col min="5635" max="5635" width="7.5703125" style="6" customWidth="1"/>
    <col min="5636" max="5636" width="7.85546875" style="6" customWidth="1"/>
    <col min="5637" max="5637" width="14.28515625" style="6" customWidth="1"/>
    <col min="5638" max="5638" width="7.7109375" style="6" customWidth="1"/>
    <col min="5639" max="5639" width="8.42578125" style="6" customWidth="1"/>
    <col min="5640" max="5640" width="18.5703125" style="6" customWidth="1"/>
    <col min="5641" max="5641" width="8.5703125" style="6" customWidth="1"/>
    <col min="5642" max="5642" width="9" style="6" customWidth="1"/>
    <col min="5643" max="5644" width="9.42578125" style="6" customWidth="1"/>
    <col min="5645" max="5888" width="9" style="6"/>
    <col min="5889" max="5889" width="14" style="6" customWidth="1"/>
    <col min="5890" max="5890" width="5.85546875" style="6" customWidth="1"/>
    <col min="5891" max="5891" width="7.5703125" style="6" customWidth="1"/>
    <col min="5892" max="5892" width="7.85546875" style="6" customWidth="1"/>
    <col min="5893" max="5893" width="14.28515625" style="6" customWidth="1"/>
    <col min="5894" max="5894" width="7.7109375" style="6" customWidth="1"/>
    <col min="5895" max="5895" width="8.42578125" style="6" customWidth="1"/>
    <col min="5896" max="5896" width="18.5703125" style="6" customWidth="1"/>
    <col min="5897" max="5897" width="8.5703125" style="6" customWidth="1"/>
    <col min="5898" max="5898" width="9" style="6" customWidth="1"/>
    <col min="5899" max="5900" width="9.42578125" style="6" customWidth="1"/>
    <col min="5901" max="6144" width="9" style="6"/>
    <col min="6145" max="6145" width="14" style="6" customWidth="1"/>
    <col min="6146" max="6146" width="5.85546875" style="6" customWidth="1"/>
    <col min="6147" max="6147" width="7.5703125" style="6" customWidth="1"/>
    <col min="6148" max="6148" width="7.85546875" style="6" customWidth="1"/>
    <col min="6149" max="6149" width="14.28515625" style="6" customWidth="1"/>
    <col min="6150" max="6150" width="7.7109375" style="6" customWidth="1"/>
    <col min="6151" max="6151" width="8.42578125" style="6" customWidth="1"/>
    <col min="6152" max="6152" width="18.5703125" style="6" customWidth="1"/>
    <col min="6153" max="6153" width="8.5703125" style="6" customWidth="1"/>
    <col min="6154" max="6154" width="9" style="6" customWidth="1"/>
    <col min="6155" max="6156" width="9.42578125" style="6" customWidth="1"/>
    <col min="6157" max="6400" width="9" style="6"/>
    <col min="6401" max="6401" width="14" style="6" customWidth="1"/>
    <col min="6402" max="6402" width="5.85546875" style="6" customWidth="1"/>
    <col min="6403" max="6403" width="7.5703125" style="6" customWidth="1"/>
    <col min="6404" max="6404" width="7.85546875" style="6" customWidth="1"/>
    <col min="6405" max="6405" width="14.28515625" style="6" customWidth="1"/>
    <col min="6406" max="6406" width="7.7109375" style="6" customWidth="1"/>
    <col min="6407" max="6407" width="8.42578125" style="6" customWidth="1"/>
    <col min="6408" max="6408" width="18.5703125" style="6" customWidth="1"/>
    <col min="6409" max="6409" width="8.5703125" style="6" customWidth="1"/>
    <col min="6410" max="6410" width="9" style="6" customWidth="1"/>
    <col min="6411" max="6412" width="9.42578125" style="6" customWidth="1"/>
    <col min="6413" max="6656" width="9" style="6"/>
    <col min="6657" max="6657" width="14" style="6" customWidth="1"/>
    <col min="6658" max="6658" width="5.85546875" style="6" customWidth="1"/>
    <col min="6659" max="6659" width="7.5703125" style="6" customWidth="1"/>
    <col min="6660" max="6660" width="7.85546875" style="6" customWidth="1"/>
    <col min="6661" max="6661" width="14.28515625" style="6" customWidth="1"/>
    <col min="6662" max="6662" width="7.7109375" style="6" customWidth="1"/>
    <col min="6663" max="6663" width="8.42578125" style="6" customWidth="1"/>
    <col min="6664" max="6664" width="18.5703125" style="6" customWidth="1"/>
    <col min="6665" max="6665" width="8.5703125" style="6" customWidth="1"/>
    <col min="6666" max="6666" width="9" style="6" customWidth="1"/>
    <col min="6667" max="6668" width="9.42578125" style="6" customWidth="1"/>
    <col min="6669" max="6912" width="9" style="6"/>
    <col min="6913" max="6913" width="14" style="6" customWidth="1"/>
    <col min="6914" max="6914" width="5.85546875" style="6" customWidth="1"/>
    <col min="6915" max="6915" width="7.5703125" style="6" customWidth="1"/>
    <col min="6916" max="6916" width="7.85546875" style="6" customWidth="1"/>
    <col min="6917" max="6917" width="14.28515625" style="6" customWidth="1"/>
    <col min="6918" max="6918" width="7.7109375" style="6" customWidth="1"/>
    <col min="6919" max="6919" width="8.42578125" style="6" customWidth="1"/>
    <col min="6920" max="6920" width="18.5703125" style="6" customWidth="1"/>
    <col min="6921" max="6921" width="8.5703125" style="6" customWidth="1"/>
    <col min="6922" max="6922" width="9" style="6" customWidth="1"/>
    <col min="6923" max="6924" width="9.42578125" style="6" customWidth="1"/>
    <col min="6925" max="7168" width="9" style="6"/>
    <col min="7169" max="7169" width="14" style="6" customWidth="1"/>
    <col min="7170" max="7170" width="5.85546875" style="6" customWidth="1"/>
    <col min="7171" max="7171" width="7.5703125" style="6" customWidth="1"/>
    <col min="7172" max="7172" width="7.85546875" style="6" customWidth="1"/>
    <col min="7173" max="7173" width="14.28515625" style="6" customWidth="1"/>
    <col min="7174" max="7174" width="7.7109375" style="6" customWidth="1"/>
    <col min="7175" max="7175" width="8.42578125" style="6" customWidth="1"/>
    <col min="7176" max="7176" width="18.5703125" style="6" customWidth="1"/>
    <col min="7177" max="7177" width="8.5703125" style="6" customWidth="1"/>
    <col min="7178" max="7178" width="9" style="6" customWidth="1"/>
    <col min="7179" max="7180" width="9.42578125" style="6" customWidth="1"/>
    <col min="7181" max="7424" width="9" style="6"/>
    <col min="7425" max="7425" width="14" style="6" customWidth="1"/>
    <col min="7426" max="7426" width="5.85546875" style="6" customWidth="1"/>
    <col min="7427" max="7427" width="7.5703125" style="6" customWidth="1"/>
    <col min="7428" max="7428" width="7.85546875" style="6" customWidth="1"/>
    <col min="7429" max="7429" width="14.28515625" style="6" customWidth="1"/>
    <col min="7430" max="7430" width="7.7109375" style="6" customWidth="1"/>
    <col min="7431" max="7431" width="8.42578125" style="6" customWidth="1"/>
    <col min="7432" max="7432" width="18.5703125" style="6" customWidth="1"/>
    <col min="7433" max="7433" width="8.5703125" style="6" customWidth="1"/>
    <col min="7434" max="7434" width="9" style="6" customWidth="1"/>
    <col min="7435" max="7436" width="9.42578125" style="6" customWidth="1"/>
    <col min="7437" max="7680" width="9" style="6"/>
    <col min="7681" max="7681" width="14" style="6" customWidth="1"/>
    <col min="7682" max="7682" width="5.85546875" style="6" customWidth="1"/>
    <col min="7683" max="7683" width="7.5703125" style="6" customWidth="1"/>
    <col min="7684" max="7684" width="7.85546875" style="6" customWidth="1"/>
    <col min="7685" max="7685" width="14.28515625" style="6" customWidth="1"/>
    <col min="7686" max="7686" width="7.7109375" style="6" customWidth="1"/>
    <col min="7687" max="7687" width="8.42578125" style="6" customWidth="1"/>
    <col min="7688" max="7688" width="18.5703125" style="6" customWidth="1"/>
    <col min="7689" max="7689" width="8.5703125" style="6" customWidth="1"/>
    <col min="7690" max="7690" width="9" style="6" customWidth="1"/>
    <col min="7691" max="7692" width="9.42578125" style="6" customWidth="1"/>
    <col min="7693" max="7936" width="9" style="6"/>
    <col min="7937" max="7937" width="14" style="6" customWidth="1"/>
    <col min="7938" max="7938" width="5.85546875" style="6" customWidth="1"/>
    <col min="7939" max="7939" width="7.5703125" style="6" customWidth="1"/>
    <col min="7940" max="7940" width="7.85546875" style="6" customWidth="1"/>
    <col min="7941" max="7941" width="14.28515625" style="6" customWidth="1"/>
    <col min="7942" max="7942" width="7.7109375" style="6" customWidth="1"/>
    <col min="7943" max="7943" width="8.42578125" style="6" customWidth="1"/>
    <col min="7944" max="7944" width="18.5703125" style="6" customWidth="1"/>
    <col min="7945" max="7945" width="8.5703125" style="6" customWidth="1"/>
    <col min="7946" max="7946" width="9" style="6" customWidth="1"/>
    <col min="7947" max="7948" width="9.42578125" style="6" customWidth="1"/>
    <col min="7949" max="8192" width="9" style="6"/>
    <col min="8193" max="8193" width="14" style="6" customWidth="1"/>
    <col min="8194" max="8194" width="5.85546875" style="6" customWidth="1"/>
    <col min="8195" max="8195" width="7.5703125" style="6" customWidth="1"/>
    <col min="8196" max="8196" width="7.85546875" style="6" customWidth="1"/>
    <col min="8197" max="8197" width="14.28515625" style="6" customWidth="1"/>
    <col min="8198" max="8198" width="7.7109375" style="6" customWidth="1"/>
    <col min="8199" max="8199" width="8.42578125" style="6" customWidth="1"/>
    <col min="8200" max="8200" width="18.5703125" style="6" customWidth="1"/>
    <col min="8201" max="8201" width="8.5703125" style="6" customWidth="1"/>
    <col min="8202" max="8202" width="9" style="6" customWidth="1"/>
    <col min="8203" max="8204" width="9.42578125" style="6" customWidth="1"/>
    <col min="8205" max="8448" width="9" style="6"/>
    <col min="8449" max="8449" width="14" style="6" customWidth="1"/>
    <col min="8450" max="8450" width="5.85546875" style="6" customWidth="1"/>
    <col min="8451" max="8451" width="7.5703125" style="6" customWidth="1"/>
    <col min="8452" max="8452" width="7.85546875" style="6" customWidth="1"/>
    <col min="8453" max="8453" width="14.28515625" style="6" customWidth="1"/>
    <col min="8454" max="8454" width="7.7109375" style="6" customWidth="1"/>
    <col min="8455" max="8455" width="8.42578125" style="6" customWidth="1"/>
    <col min="8456" max="8456" width="18.5703125" style="6" customWidth="1"/>
    <col min="8457" max="8457" width="8.5703125" style="6" customWidth="1"/>
    <col min="8458" max="8458" width="9" style="6" customWidth="1"/>
    <col min="8459" max="8460" width="9.42578125" style="6" customWidth="1"/>
    <col min="8461" max="8704" width="9" style="6"/>
    <col min="8705" max="8705" width="14" style="6" customWidth="1"/>
    <col min="8706" max="8706" width="5.85546875" style="6" customWidth="1"/>
    <col min="8707" max="8707" width="7.5703125" style="6" customWidth="1"/>
    <col min="8708" max="8708" width="7.85546875" style="6" customWidth="1"/>
    <col min="8709" max="8709" width="14.28515625" style="6" customWidth="1"/>
    <col min="8710" max="8710" width="7.7109375" style="6" customWidth="1"/>
    <col min="8711" max="8711" width="8.42578125" style="6" customWidth="1"/>
    <col min="8712" max="8712" width="18.5703125" style="6" customWidth="1"/>
    <col min="8713" max="8713" width="8.5703125" style="6" customWidth="1"/>
    <col min="8714" max="8714" width="9" style="6" customWidth="1"/>
    <col min="8715" max="8716" width="9.42578125" style="6" customWidth="1"/>
    <col min="8717" max="8960" width="9" style="6"/>
    <col min="8961" max="8961" width="14" style="6" customWidth="1"/>
    <col min="8962" max="8962" width="5.85546875" style="6" customWidth="1"/>
    <col min="8963" max="8963" width="7.5703125" style="6" customWidth="1"/>
    <col min="8964" max="8964" width="7.85546875" style="6" customWidth="1"/>
    <col min="8965" max="8965" width="14.28515625" style="6" customWidth="1"/>
    <col min="8966" max="8966" width="7.7109375" style="6" customWidth="1"/>
    <col min="8967" max="8967" width="8.42578125" style="6" customWidth="1"/>
    <col min="8968" max="8968" width="18.5703125" style="6" customWidth="1"/>
    <col min="8969" max="8969" width="8.5703125" style="6" customWidth="1"/>
    <col min="8970" max="8970" width="9" style="6" customWidth="1"/>
    <col min="8971" max="8972" width="9.42578125" style="6" customWidth="1"/>
    <col min="8973" max="9216" width="9" style="6"/>
    <col min="9217" max="9217" width="14" style="6" customWidth="1"/>
    <col min="9218" max="9218" width="5.85546875" style="6" customWidth="1"/>
    <col min="9219" max="9219" width="7.5703125" style="6" customWidth="1"/>
    <col min="9220" max="9220" width="7.85546875" style="6" customWidth="1"/>
    <col min="9221" max="9221" width="14.28515625" style="6" customWidth="1"/>
    <col min="9222" max="9222" width="7.7109375" style="6" customWidth="1"/>
    <col min="9223" max="9223" width="8.42578125" style="6" customWidth="1"/>
    <col min="9224" max="9224" width="18.5703125" style="6" customWidth="1"/>
    <col min="9225" max="9225" width="8.5703125" style="6" customWidth="1"/>
    <col min="9226" max="9226" width="9" style="6" customWidth="1"/>
    <col min="9227" max="9228" width="9.42578125" style="6" customWidth="1"/>
    <col min="9229" max="9472" width="9" style="6"/>
    <col min="9473" max="9473" width="14" style="6" customWidth="1"/>
    <col min="9474" max="9474" width="5.85546875" style="6" customWidth="1"/>
    <col min="9475" max="9475" width="7.5703125" style="6" customWidth="1"/>
    <col min="9476" max="9476" width="7.85546875" style="6" customWidth="1"/>
    <col min="9477" max="9477" width="14.28515625" style="6" customWidth="1"/>
    <col min="9478" max="9478" width="7.7109375" style="6" customWidth="1"/>
    <col min="9479" max="9479" width="8.42578125" style="6" customWidth="1"/>
    <col min="9480" max="9480" width="18.5703125" style="6" customWidth="1"/>
    <col min="9481" max="9481" width="8.5703125" style="6" customWidth="1"/>
    <col min="9482" max="9482" width="9" style="6" customWidth="1"/>
    <col min="9483" max="9484" width="9.42578125" style="6" customWidth="1"/>
    <col min="9485" max="9728" width="9" style="6"/>
    <col min="9729" max="9729" width="14" style="6" customWidth="1"/>
    <col min="9730" max="9730" width="5.85546875" style="6" customWidth="1"/>
    <col min="9731" max="9731" width="7.5703125" style="6" customWidth="1"/>
    <col min="9732" max="9732" width="7.85546875" style="6" customWidth="1"/>
    <col min="9733" max="9733" width="14.28515625" style="6" customWidth="1"/>
    <col min="9734" max="9734" width="7.7109375" style="6" customWidth="1"/>
    <col min="9735" max="9735" width="8.42578125" style="6" customWidth="1"/>
    <col min="9736" max="9736" width="18.5703125" style="6" customWidth="1"/>
    <col min="9737" max="9737" width="8.5703125" style="6" customWidth="1"/>
    <col min="9738" max="9738" width="9" style="6" customWidth="1"/>
    <col min="9739" max="9740" width="9.42578125" style="6" customWidth="1"/>
    <col min="9741" max="9984" width="9" style="6"/>
    <col min="9985" max="9985" width="14" style="6" customWidth="1"/>
    <col min="9986" max="9986" width="5.85546875" style="6" customWidth="1"/>
    <col min="9987" max="9987" width="7.5703125" style="6" customWidth="1"/>
    <col min="9988" max="9988" width="7.85546875" style="6" customWidth="1"/>
    <col min="9989" max="9989" width="14.28515625" style="6" customWidth="1"/>
    <col min="9990" max="9990" width="7.7109375" style="6" customWidth="1"/>
    <col min="9991" max="9991" width="8.42578125" style="6" customWidth="1"/>
    <col min="9992" max="9992" width="18.5703125" style="6" customWidth="1"/>
    <col min="9993" max="9993" width="8.5703125" style="6" customWidth="1"/>
    <col min="9994" max="9994" width="9" style="6" customWidth="1"/>
    <col min="9995" max="9996" width="9.42578125" style="6" customWidth="1"/>
    <col min="9997" max="10240" width="9" style="6"/>
    <col min="10241" max="10241" width="14" style="6" customWidth="1"/>
    <col min="10242" max="10242" width="5.85546875" style="6" customWidth="1"/>
    <col min="10243" max="10243" width="7.5703125" style="6" customWidth="1"/>
    <col min="10244" max="10244" width="7.85546875" style="6" customWidth="1"/>
    <col min="10245" max="10245" width="14.28515625" style="6" customWidth="1"/>
    <col min="10246" max="10246" width="7.7109375" style="6" customWidth="1"/>
    <col min="10247" max="10247" width="8.42578125" style="6" customWidth="1"/>
    <col min="10248" max="10248" width="18.5703125" style="6" customWidth="1"/>
    <col min="10249" max="10249" width="8.5703125" style="6" customWidth="1"/>
    <col min="10250" max="10250" width="9" style="6" customWidth="1"/>
    <col min="10251" max="10252" width="9.42578125" style="6" customWidth="1"/>
    <col min="10253" max="10496" width="9" style="6"/>
    <col min="10497" max="10497" width="14" style="6" customWidth="1"/>
    <col min="10498" max="10498" width="5.85546875" style="6" customWidth="1"/>
    <col min="10499" max="10499" width="7.5703125" style="6" customWidth="1"/>
    <col min="10500" max="10500" width="7.85546875" style="6" customWidth="1"/>
    <col min="10501" max="10501" width="14.28515625" style="6" customWidth="1"/>
    <col min="10502" max="10502" width="7.7109375" style="6" customWidth="1"/>
    <col min="10503" max="10503" width="8.42578125" style="6" customWidth="1"/>
    <col min="10504" max="10504" width="18.5703125" style="6" customWidth="1"/>
    <col min="10505" max="10505" width="8.5703125" style="6" customWidth="1"/>
    <col min="10506" max="10506" width="9" style="6" customWidth="1"/>
    <col min="10507" max="10508" width="9.42578125" style="6" customWidth="1"/>
    <col min="10509" max="10752" width="9" style="6"/>
    <col min="10753" max="10753" width="14" style="6" customWidth="1"/>
    <col min="10754" max="10754" width="5.85546875" style="6" customWidth="1"/>
    <col min="10755" max="10755" width="7.5703125" style="6" customWidth="1"/>
    <col min="10756" max="10756" width="7.85546875" style="6" customWidth="1"/>
    <col min="10757" max="10757" width="14.28515625" style="6" customWidth="1"/>
    <col min="10758" max="10758" width="7.7109375" style="6" customWidth="1"/>
    <col min="10759" max="10759" width="8.42578125" style="6" customWidth="1"/>
    <col min="10760" max="10760" width="18.5703125" style="6" customWidth="1"/>
    <col min="10761" max="10761" width="8.5703125" style="6" customWidth="1"/>
    <col min="10762" max="10762" width="9" style="6" customWidth="1"/>
    <col min="10763" max="10764" width="9.42578125" style="6" customWidth="1"/>
    <col min="10765" max="11008" width="9" style="6"/>
    <col min="11009" max="11009" width="14" style="6" customWidth="1"/>
    <col min="11010" max="11010" width="5.85546875" style="6" customWidth="1"/>
    <col min="11011" max="11011" width="7.5703125" style="6" customWidth="1"/>
    <col min="11012" max="11012" width="7.85546875" style="6" customWidth="1"/>
    <col min="11013" max="11013" width="14.28515625" style="6" customWidth="1"/>
    <col min="11014" max="11014" width="7.7109375" style="6" customWidth="1"/>
    <col min="11015" max="11015" width="8.42578125" style="6" customWidth="1"/>
    <col min="11016" max="11016" width="18.5703125" style="6" customWidth="1"/>
    <col min="11017" max="11017" width="8.5703125" style="6" customWidth="1"/>
    <col min="11018" max="11018" width="9" style="6" customWidth="1"/>
    <col min="11019" max="11020" width="9.42578125" style="6" customWidth="1"/>
    <col min="11021" max="11264" width="9" style="6"/>
    <col min="11265" max="11265" width="14" style="6" customWidth="1"/>
    <col min="11266" max="11266" width="5.85546875" style="6" customWidth="1"/>
    <col min="11267" max="11267" width="7.5703125" style="6" customWidth="1"/>
    <col min="11268" max="11268" width="7.85546875" style="6" customWidth="1"/>
    <col min="11269" max="11269" width="14.28515625" style="6" customWidth="1"/>
    <col min="11270" max="11270" width="7.7109375" style="6" customWidth="1"/>
    <col min="11271" max="11271" width="8.42578125" style="6" customWidth="1"/>
    <col min="11272" max="11272" width="18.5703125" style="6" customWidth="1"/>
    <col min="11273" max="11273" width="8.5703125" style="6" customWidth="1"/>
    <col min="11274" max="11274" width="9" style="6" customWidth="1"/>
    <col min="11275" max="11276" width="9.42578125" style="6" customWidth="1"/>
    <col min="11277" max="11520" width="9" style="6"/>
    <col min="11521" max="11521" width="14" style="6" customWidth="1"/>
    <col min="11522" max="11522" width="5.85546875" style="6" customWidth="1"/>
    <col min="11523" max="11523" width="7.5703125" style="6" customWidth="1"/>
    <col min="11524" max="11524" width="7.85546875" style="6" customWidth="1"/>
    <col min="11525" max="11525" width="14.28515625" style="6" customWidth="1"/>
    <col min="11526" max="11526" width="7.7109375" style="6" customWidth="1"/>
    <col min="11527" max="11527" width="8.42578125" style="6" customWidth="1"/>
    <col min="11528" max="11528" width="18.5703125" style="6" customWidth="1"/>
    <col min="11529" max="11529" width="8.5703125" style="6" customWidth="1"/>
    <col min="11530" max="11530" width="9" style="6" customWidth="1"/>
    <col min="11531" max="11532" width="9.42578125" style="6" customWidth="1"/>
    <col min="11533" max="11776" width="9" style="6"/>
    <col min="11777" max="11777" width="14" style="6" customWidth="1"/>
    <col min="11778" max="11778" width="5.85546875" style="6" customWidth="1"/>
    <col min="11779" max="11779" width="7.5703125" style="6" customWidth="1"/>
    <col min="11780" max="11780" width="7.85546875" style="6" customWidth="1"/>
    <col min="11781" max="11781" width="14.28515625" style="6" customWidth="1"/>
    <col min="11782" max="11782" width="7.7109375" style="6" customWidth="1"/>
    <col min="11783" max="11783" width="8.42578125" style="6" customWidth="1"/>
    <col min="11784" max="11784" width="18.5703125" style="6" customWidth="1"/>
    <col min="11785" max="11785" width="8.5703125" style="6" customWidth="1"/>
    <col min="11786" max="11786" width="9" style="6" customWidth="1"/>
    <col min="11787" max="11788" width="9.42578125" style="6" customWidth="1"/>
    <col min="11789" max="12032" width="9" style="6"/>
    <col min="12033" max="12033" width="14" style="6" customWidth="1"/>
    <col min="12034" max="12034" width="5.85546875" style="6" customWidth="1"/>
    <col min="12035" max="12035" width="7.5703125" style="6" customWidth="1"/>
    <col min="12036" max="12036" width="7.85546875" style="6" customWidth="1"/>
    <col min="12037" max="12037" width="14.28515625" style="6" customWidth="1"/>
    <col min="12038" max="12038" width="7.7109375" style="6" customWidth="1"/>
    <col min="12039" max="12039" width="8.42578125" style="6" customWidth="1"/>
    <col min="12040" max="12040" width="18.5703125" style="6" customWidth="1"/>
    <col min="12041" max="12041" width="8.5703125" style="6" customWidth="1"/>
    <col min="12042" max="12042" width="9" style="6" customWidth="1"/>
    <col min="12043" max="12044" width="9.42578125" style="6" customWidth="1"/>
    <col min="12045" max="12288" width="9" style="6"/>
    <col min="12289" max="12289" width="14" style="6" customWidth="1"/>
    <col min="12290" max="12290" width="5.85546875" style="6" customWidth="1"/>
    <col min="12291" max="12291" width="7.5703125" style="6" customWidth="1"/>
    <col min="12292" max="12292" width="7.85546875" style="6" customWidth="1"/>
    <col min="12293" max="12293" width="14.28515625" style="6" customWidth="1"/>
    <col min="12294" max="12294" width="7.7109375" style="6" customWidth="1"/>
    <col min="12295" max="12295" width="8.42578125" style="6" customWidth="1"/>
    <col min="12296" max="12296" width="18.5703125" style="6" customWidth="1"/>
    <col min="12297" max="12297" width="8.5703125" style="6" customWidth="1"/>
    <col min="12298" max="12298" width="9" style="6" customWidth="1"/>
    <col min="12299" max="12300" width="9.42578125" style="6" customWidth="1"/>
    <col min="12301" max="12544" width="9" style="6"/>
    <col min="12545" max="12545" width="14" style="6" customWidth="1"/>
    <col min="12546" max="12546" width="5.85546875" style="6" customWidth="1"/>
    <col min="12547" max="12547" width="7.5703125" style="6" customWidth="1"/>
    <col min="12548" max="12548" width="7.85546875" style="6" customWidth="1"/>
    <col min="12549" max="12549" width="14.28515625" style="6" customWidth="1"/>
    <col min="12550" max="12550" width="7.7109375" style="6" customWidth="1"/>
    <col min="12551" max="12551" width="8.42578125" style="6" customWidth="1"/>
    <col min="12552" max="12552" width="18.5703125" style="6" customWidth="1"/>
    <col min="12553" max="12553" width="8.5703125" style="6" customWidth="1"/>
    <col min="12554" max="12554" width="9" style="6" customWidth="1"/>
    <col min="12555" max="12556" width="9.42578125" style="6" customWidth="1"/>
    <col min="12557" max="12800" width="9" style="6"/>
    <col min="12801" max="12801" width="14" style="6" customWidth="1"/>
    <col min="12802" max="12802" width="5.85546875" style="6" customWidth="1"/>
    <col min="12803" max="12803" width="7.5703125" style="6" customWidth="1"/>
    <col min="12804" max="12804" width="7.85546875" style="6" customWidth="1"/>
    <col min="12805" max="12805" width="14.28515625" style="6" customWidth="1"/>
    <col min="12806" max="12806" width="7.7109375" style="6" customWidth="1"/>
    <col min="12807" max="12807" width="8.42578125" style="6" customWidth="1"/>
    <col min="12808" max="12808" width="18.5703125" style="6" customWidth="1"/>
    <col min="12809" max="12809" width="8.5703125" style="6" customWidth="1"/>
    <col min="12810" max="12810" width="9" style="6" customWidth="1"/>
    <col min="12811" max="12812" width="9.42578125" style="6" customWidth="1"/>
    <col min="12813" max="13056" width="9" style="6"/>
    <col min="13057" max="13057" width="14" style="6" customWidth="1"/>
    <col min="13058" max="13058" width="5.85546875" style="6" customWidth="1"/>
    <col min="13059" max="13059" width="7.5703125" style="6" customWidth="1"/>
    <col min="13060" max="13060" width="7.85546875" style="6" customWidth="1"/>
    <col min="13061" max="13061" width="14.28515625" style="6" customWidth="1"/>
    <col min="13062" max="13062" width="7.7109375" style="6" customWidth="1"/>
    <col min="13063" max="13063" width="8.42578125" style="6" customWidth="1"/>
    <col min="13064" max="13064" width="18.5703125" style="6" customWidth="1"/>
    <col min="13065" max="13065" width="8.5703125" style="6" customWidth="1"/>
    <col min="13066" max="13066" width="9" style="6" customWidth="1"/>
    <col min="13067" max="13068" width="9.42578125" style="6" customWidth="1"/>
    <col min="13069" max="13312" width="9" style="6"/>
    <col min="13313" max="13313" width="14" style="6" customWidth="1"/>
    <col min="13314" max="13314" width="5.85546875" style="6" customWidth="1"/>
    <col min="13315" max="13315" width="7.5703125" style="6" customWidth="1"/>
    <col min="13316" max="13316" width="7.85546875" style="6" customWidth="1"/>
    <col min="13317" max="13317" width="14.28515625" style="6" customWidth="1"/>
    <col min="13318" max="13318" width="7.7109375" style="6" customWidth="1"/>
    <col min="13319" max="13319" width="8.42578125" style="6" customWidth="1"/>
    <col min="13320" max="13320" width="18.5703125" style="6" customWidth="1"/>
    <col min="13321" max="13321" width="8.5703125" style="6" customWidth="1"/>
    <col min="13322" max="13322" width="9" style="6" customWidth="1"/>
    <col min="13323" max="13324" width="9.42578125" style="6" customWidth="1"/>
    <col min="13325" max="13568" width="9" style="6"/>
    <col min="13569" max="13569" width="14" style="6" customWidth="1"/>
    <col min="13570" max="13570" width="5.85546875" style="6" customWidth="1"/>
    <col min="13571" max="13571" width="7.5703125" style="6" customWidth="1"/>
    <col min="13572" max="13572" width="7.85546875" style="6" customWidth="1"/>
    <col min="13573" max="13573" width="14.28515625" style="6" customWidth="1"/>
    <col min="13574" max="13574" width="7.7109375" style="6" customWidth="1"/>
    <col min="13575" max="13575" width="8.42578125" style="6" customWidth="1"/>
    <col min="13576" max="13576" width="18.5703125" style="6" customWidth="1"/>
    <col min="13577" max="13577" width="8.5703125" style="6" customWidth="1"/>
    <col min="13578" max="13578" width="9" style="6" customWidth="1"/>
    <col min="13579" max="13580" width="9.42578125" style="6" customWidth="1"/>
    <col min="13581" max="13824" width="9" style="6"/>
    <col min="13825" max="13825" width="14" style="6" customWidth="1"/>
    <col min="13826" max="13826" width="5.85546875" style="6" customWidth="1"/>
    <col min="13827" max="13827" width="7.5703125" style="6" customWidth="1"/>
    <col min="13828" max="13828" width="7.85546875" style="6" customWidth="1"/>
    <col min="13829" max="13829" width="14.28515625" style="6" customWidth="1"/>
    <col min="13830" max="13830" width="7.7109375" style="6" customWidth="1"/>
    <col min="13831" max="13831" width="8.42578125" style="6" customWidth="1"/>
    <col min="13832" max="13832" width="18.5703125" style="6" customWidth="1"/>
    <col min="13833" max="13833" width="8.5703125" style="6" customWidth="1"/>
    <col min="13834" max="13834" width="9" style="6" customWidth="1"/>
    <col min="13835" max="13836" width="9.42578125" style="6" customWidth="1"/>
    <col min="13837" max="14080" width="9" style="6"/>
    <col min="14081" max="14081" width="14" style="6" customWidth="1"/>
    <col min="14082" max="14082" width="5.85546875" style="6" customWidth="1"/>
    <col min="14083" max="14083" width="7.5703125" style="6" customWidth="1"/>
    <col min="14084" max="14084" width="7.85546875" style="6" customWidth="1"/>
    <col min="14085" max="14085" width="14.28515625" style="6" customWidth="1"/>
    <col min="14086" max="14086" width="7.7109375" style="6" customWidth="1"/>
    <col min="14087" max="14087" width="8.42578125" style="6" customWidth="1"/>
    <col min="14088" max="14088" width="18.5703125" style="6" customWidth="1"/>
    <col min="14089" max="14089" width="8.5703125" style="6" customWidth="1"/>
    <col min="14090" max="14090" width="9" style="6" customWidth="1"/>
    <col min="14091" max="14092" width="9.42578125" style="6" customWidth="1"/>
    <col min="14093" max="14336" width="9" style="6"/>
    <col min="14337" max="14337" width="14" style="6" customWidth="1"/>
    <col min="14338" max="14338" width="5.85546875" style="6" customWidth="1"/>
    <col min="14339" max="14339" width="7.5703125" style="6" customWidth="1"/>
    <col min="14340" max="14340" width="7.85546875" style="6" customWidth="1"/>
    <col min="14341" max="14341" width="14.28515625" style="6" customWidth="1"/>
    <col min="14342" max="14342" width="7.7109375" style="6" customWidth="1"/>
    <col min="14343" max="14343" width="8.42578125" style="6" customWidth="1"/>
    <col min="14344" max="14344" width="18.5703125" style="6" customWidth="1"/>
    <col min="14345" max="14345" width="8.5703125" style="6" customWidth="1"/>
    <col min="14346" max="14346" width="9" style="6" customWidth="1"/>
    <col min="14347" max="14348" width="9.42578125" style="6" customWidth="1"/>
    <col min="14349" max="14592" width="9" style="6"/>
    <col min="14593" max="14593" width="14" style="6" customWidth="1"/>
    <col min="14594" max="14594" width="5.85546875" style="6" customWidth="1"/>
    <col min="14595" max="14595" width="7.5703125" style="6" customWidth="1"/>
    <col min="14596" max="14596" width="7.85546875" style="6" customWidth="1"/>
    <col min="14597" max="14597" width="14.28515625" style="6" customWidth="1"/>
    <col min="14598" max="14598" width="7.7109375" style="6" customWidth="1"/>
    <col min="14599" max="14599" width="8.42578125" style="6" customWidth="1"/>
    <col min="14600" max="14600" width="18.5703125" style="6" customWidth="1"/>
    <col min="14601" max="14601" width="8.5703125" style="6" customWidth="1"/>
    <col min="14602" max="14602" width="9" style="6" customWidth="1"/>
    <col min="14603" max="14604" width="9.42578125" style="6" customWidth="1"/>
    <col min="14605" max="14848" width="9" style="6"/>
    <col min="14849" max="14849" width="14" style="6" customWidth="1"/>
    <col min="14850" max="14850" width="5.85546875" style="6" customWidth="1"/>
    <col min="14851" max="14851" width="7.5703125" style="6" customWidth="1"/>
    <col min="14852" max="14852" width="7.85546875" style="6" customWidth="1"/>
    <col min="14853" max="14853" width="14.28515625" style="6" customWidth="1"/>
    <col min="14854" max="14854" width="7.7109375" style="6" customWidth="1"/>
    <col min="14855" max="14855" width="8.42578125" style="6" customWidth="1"/>
    <col min="14856" max="14856" width="18.5703125" style="6" customWidth="1"/>
    <col min="14857" max="14857" width="8.5703125" style="6" customWidth="1"/>
    <col min="14858" max="14858" width="9" style="6" customWidth="1"/>
    <col min="14859" max="14860" width="9.42578125" style="6" customWidth="1"/>
    <col min="14861" max="15104" width="9" style="6"/>
    <col min="15105" max="15105" width="14" style="6" customWidth="1"/>
    <col min="15106" max="15106" width="5.85546875" style="6" customWidth="1"/>
    <col min="15107" max="15107" width="7.5703125" style="6" customWidth="1"/>
    <col min="15108" max="15108" width="7.85546875" style="6" customWidth="1"/>
    <col min="15109" max="15109" width="14.28515625" style="6" customWidth="1"/>
    <col min="15110" max="15110" width="7.7109375" style="6" customWidth="1"/>
    <col min="15111" max="15111" width="8.42578125" style="6" customWidth="1"/>
    <col min="15112" max="15112" width="18.5703125" style="6" customWidth="1"/>
    <col min="15113" max="15113" width="8.5703125" style="6" customWidth="1"/>
    <col min="15114" max="15114" width="9" style="6" customWidth="1"/>
    <col min="15115" max="15116" width="9.42578125" style="6" customWidth="1"/>
    <col min="15117" max="15360" width="9" style="6"/>
    <col min="15361" max="15361" width="14" style="6" customWidth="1"/>
    <col min="15362" max="15362" width="5.85546875" style="6" customWidth="1"/>
    <col min="15363" max="15363" width="7.5703125" style="6" customWidth="1"/>
    <col min="15364" max="15364" width="7.85546875" style="6" customWidth="1"/>
    <col min="15365" max="15365" width="14.28515625" style="6" customWidth="1"/>
    <col min="15366" max="15366" width="7.7109375" style="6" customWidth="1"/>
    <col min="15367" max="15367" width="8.42578125" style="6" customWidth="1"/>
    <col min="15368" max="15368" width="18.5703125" style="6" customWidth="1"/>
    <col min="15369" max="15369" width="8.5703125" style="6" customWidth="1"/>
    <col min="15370" max="15370" width="9" style="6" customWidth="1"/>
    <col min="15371" max="15372" width="9.42578125" style="6" customWidth="1"/>
    <col min="15373" max="15616" width="9" style="6"/>
    <col min="15617" max="15617" width="14" style="6" customWidth="1"/>
    <col min="15618" max="15618" width="5.85546875" style="6" customWidth="1"/>
    <col min="15619" max="15619" width="7.5703125" style="6" customWidth="1"/>
    <col min="15620" max="15620" width="7.85546875" style="6" customWidth="1"/>
    <col min="15621" max="15621" width="14.28515625" style="6" customWidth="1"/>
    <col min="15622" max="15622" width="7.7109375" style="6" customWidth="1"/>
    <col min="15623" max="15623" width="8.42578125" style="6" customWidth="1"/>
    <col min="15624" max="15624" width="18.5703125" style="6" customWidth="1"/>
    <col min="15625" max="15625" width="8.5703125" style="6" customWidth="1"/>
    <col min="15626" max="15626" width="9" style="6" customWidth="1"/>
    <col min="15627" max="15628" width="9.42578125" style="6" customWidth="1"/>
    <col min="15629" max="15872" width="9" style="6"/>
    <col min="15873" max="15873" width="14" style="6" customWidth="1"/>
    <col min="15874" max="15874" width="5.85546875" style="6" customWidth="1"/>
    <col min="15875" max="15875" width="7.5703125" style="6" customWidth="1"/>
    <col min="15876" max="15876" width="7.85546875" style="6" customWidth="1"/>
    <col min="15877" max="15877" width="14.28515625" style="6" customWidth="1"/>
    <col min="15878" max="15878" width="7.7109375" style="6" customWidth="1"/>
    <col min="15879" max="15879" width="8.42578125" style="6" customWidth="1"/>
    <col min="15880" max="15880" width="18.5703125" style="6" customWidth="1"/>
    <col min="15881" max="15881" width="8.5703125" style="6" customWidth="1"/>
    <col min="15882" max="15882" width="9" style="6" customWidth="1"/>
    <col min="15883" max="15884" width="9.42578125" style="6" customWidth="1"/>
    <col min="15885" max="16128" width="9" style="6"/>
    <col min="16129" max="16129" width="14" style="6" customWidth="1"/>
    <col min="16130" max="16130" width="5.85546875" style="6" customWidth="1"/>
    <col min="16131" max="16131" width="7.5703125" style="6" customWidth="1"/>
    <col min="16132" max="16132" width="7.85546875" style="6" customWidth="1"/>
    <col min="16133" max="16133" width="14.28515625" style="6" customWidth="1"/>
    <col min="16134" max="16134" width="7.7109375" style="6" customWidth="1"/>
    <col min="16135" max="16135" width="8.42578125" style="6" customWidth="1"/>
    <col min="16136" max="16136" width="18.5703125" style="6" customWidth="1"/>
    <col min="16137" max="16137" width="8.5703125" style="6" customWidth="1"/>
    <col min="16138" max="16138" width="9" style="6" customWidth="1"/>
    <col min="16139" max="16140" width="9.42578125" style="6" customWidth="1"/>
    <col min="16141" max="16384" width="9" style="6"/>
  </cols>
  <sheetData>
    <row r="1" spans="1:15">
      <c r="A1" s="220"/>
      <c r="B1" s="221"/>
      <c r="C1" s="4"/>
      <c r="D1" s="4"/>
      <c r="E1" s="1"/>
      <c r="F1" s="3"/>
      <c r="G1" s="3"/>
      <c r="H1" s="1"/>
      <c r="I1" s="3"/>
      <c r="J1" s="3"/>
      <c r="K1" s="3"/>
      <c r="L1" s="3"/>
    </row>
    <row r="2" spans="1:15" ht="45">
      <c r="A2" s="7"/>
      <c r="B2" s="198"/>
      <c r="C2" s="222"/>
      <c r="D2" s="316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</row>
    <row r="3" spans="1:15" ht="49.5" customHeight="1">
      <c r="A3" s="7"/>
      <c r="B3" s="198"/>
      <c r="D3" s="560" t="s">
        <v>228</v>
      </c>
      <c r="E3" s="560"/>
      <c r="F3" s="560"/>
      <c r="G3" s="560"/>
      <c r="H3" s="560"/>
      <c r="I3" s="560"/>
      <c r="J3" s="560"/>
      <c r="K3" s="560"/>
      <c r="L3" s="23"/>
    </row>
    <row r="4" spans="1:15" ht="21" customHeight="1">
      <c r="A4" s="7"/>
      <c r="B4" s="198"/>
      <c r="C4" s="16"/>
      <c r="D4" s="561" t="s">
        <v>229</v>
      </c>
      <c r="E4" s="561"/>
      <c r="F4" s="561"/>
      <c r="G4" s="561"/>
      <c r="H4" s="561"/>
      <c r="I4" s="561"/>
      <c r="J4" s="561"/>
      <c r="K4" s="561"/>
      <c r="L4" s="23"/>
    </row>
    <row r="5" spans="1:15" ht="13.5" customHeight="1">
      <c r="A5" s="7"/>
      <c r="B5" s="198"/>
      <c r="C5" s="16"/>
      <c r="D5" s="20"/>
      <c r="F5" s="19"/>
      <c r="G5" s="19"/>
      <c r="I5" s="19"/>
      <c r="J5" s="23"/>
      <c r="K5" s="23"/>
      <c r="L5" s="23"/>
    </row>
    <row r="6" spans="1:15" ht="15.75">
      <c r="A6" s="7"/>
      <c r="B6" s="198"/>
      <c r="C6" s="20"/>
      <c r="D6" s="20"/>
      <c r="E6" s="7"/>
      <c r="F6" s="21"/>
      <c r="G6" s="21"/>
      <c r="H6" s="7"/>
      <c r="I6" s="21"/>
      <c r="J6" s="223"/>
      <c r="K6" s="193" t="s">
        <v>2</v>
      </c>
      <c r="L6" s="191">
        <f>'NE-AEC7 (DIRECTLY)'!$J$6</f>
        <v>41046</v>
      </c>
    </row>
    <row r="7" spans="1:15" s="33" customFormat="1" ht="35.25" customHeight="1">
      <c r="A7" s="178" t="s">
        <v>21</v>
      </c>
      <c r="B7" s="178" t="s">
        <v>22</v>
      </c>
      <c r="C7" s="178" t="s">
        <v>23</v>
      </c>
      <c r="D7" s="178" t="s">
        <v>4</v>
      </c>
      <c r="E7" s="456" t="s">
        <v>230</v>
      </c>
      <c r="F7" s="457" t="s">
        <v>4</v>
      </c>
      <c r="G7" s="458" t="s">
        <v>441</v>
      </c>
      <c r="H7" s="459" t="s">
        <v>232</v>
      </c>
      <c r="I7" s="458" t="s">
        <v>353</v>
      </c>
      <c r="J7" s="460" t="s">
        <v>234</v>
      </c>
      <c r="K7" s="460" t="s">
        <v>235</v>
      </c>
      <c r="L7" s="460" t="s">
        <v>236</v>
      </c>
    </row>
    <row r="8" spans="1:15" s="465" customFormat="1" ht="14.25" hidden="1" customHeight="1">
      <c r="A8" s="464"/>
      <c r="B8" s="462"/>
      <c r="C8" s="466"/>
      <c r="D8" s="466"/>
      <c r="E8" s="512" t="s">
        <v>440</v>
      </c>
      <c r="F8" s="500">
        <v>41033</v>
      </c>
      <c r="G8" s="506">
        <f>F8+17</f>
        <v>41050</v>
      </c>
      <c r="H8" s="547" t="s">
        <v>370</v>
      </c>
      <c r="I8" s="583">
        <v>41055</v>
      </c>
      <c r="J8" s="579">
        <f>I8+9</f>
        <v>41064</v>
      </c>
      <c r="K8" s="579">
        <f>J8+2</f>
        <v>41066</v>
      </c>
      <c r="L8" s="579">
        <f>K8+2</f>
        <v>41068</v>
      </c>
    </row>
    <row r="9" spans="1:15" s="58" customFormat="1" ht="13.5" hidden="1" customHeight="1">
      <c r="A9" s="371" t="s">
        <v>439</v>
      </c>
      <c r="B9" s="472">
        <v>15</v>
      </c>
      <c r="C9" s="53">
        <v>41025</v>
      </c>
      <c r="D9" s="53">
        <f>C9+2</f>
        <v>41027</v>
      </c>
      <c r="E9" s="513"/>
      <c r="F9" s="501"/>
      <c r="G9" s="507"/>
      <c r="H9" s="582"/>
      <c r="I9" s="584"/>
      <c r="J9" s="580"/>
      <c r="K9" s="580"/>
      <c r="L9" s="580"/>
      <c r="M9" s="33"/>
    </row>
    <row r="10" spans="1:15" s="58" customFormat="1" ht="13.5" hidden="1" customHeight="1">
      <c r="A10" s="371" t="s">
        <v>442</v>
      </c>
      <c r="B10" s="454">
        <v>1236</v>
      </c>
      <c r="C10" s="53">
        <v>41025</v>
      </c>
      <c r="D10" s="53">
        <f>C10+3</f>
        <v>41028</v>
      </c>
      <c r="E10" s="513"/>
      <c r="F10" s="501"/>
      <c r="G10" s="507"/>
      <c r="H10" s="582"/>
      <c r="I10" s="584"/>
      <c r="J10" s="580"/>
      <c r="K10" s="580"/>
      <c r="L10" s="580"/>
      <c r="M10" s="33"/>
    </row>
    <row r="11" spans="1:15" s="58" customFormat="1" ht="13.5" hidden="1" customHeight="1">
      <c r="A11" s="371" t="s">
        <v>128</v>
      </c>
      <c r="B11" s="369" t="s">
        <v>443</v>
      </c>
      <c r="C11" s="53">
        <f>'WM-AMC1'!C29</f>
        <v>41026</v>
      </c>
      <c r="D11" s="53">
        <f>C11+3</f>
        <v>41029</v>
      </c>
      <c r="E11" s="513"/>
      <c r="F11" s="501"/>
      <c r="G11" s="507"/>
      <c r="H11" s="582"/>
      <c r="I11" s="584"/>
      <c r="J11" s="580"/>
      <c r="K11" s="580"/>
      <c r="L11" s="580"/>
      <c r="M11" s="33"/>
    </row>
    <row r="12" spans="1:15" s="58" customFormat="1" ht="13.5" hidden="1" customHeight="1">
      <c r="A12" s="467"/>
      <c r="B12" s="455"/>
      <c r="C12" s="353"/>
      <c r="D12" s="353"/>
      <c r="E12" s="514"/>
      <c r="F12" s="502"/>
      <c r="G12" s="508"/>
      <c r="H12" s="548"/>
      <c r="I12" s="585"/>
      <c r="J12" s="581"/>
      <c r="K12" s="581"/>
      <c r="L12" s="581"/>
      <c r="M12" s="33"/>
    </row>
    <row r="13" spans="1:15" s="465" customFormat="1" ht="14.25" customHeight="1">
      <c r="A13" s="461"/>
      <c r="B13" s="462"/>
      <c r="C13" s="466"/>
      <c r="D13" s="466"/>
      <c r="E13" s="512" t="s">
        <v>444</v>
      </c>
      <c r="F13" s="500">
        <f>F8+6</f>
        <v>41039</v>
      </c>
      <c r="G13" s="506">
        <f>F13+17</f>
        <v>41056</v>
      </c>
      <c r="H13" s="547" t="s">
        <v>371</v>
      </c>
      <c r="I13" s="583">
        <f>I8+7</f>
        <v>41062</v>
      </c>
      <c r="J13" s="579">
        <f>I13+9</f>
        <v>41071</v>
      </c>
      <c r="K13" s="579">
        <f>J13+2</f>
        <v>41073</v>
      </c>
      <c r="L13" s="579">
        <f>K13+2</f>
        <v>41075</v>
      </c>
    </row>
    <row r="14" spans="1:15" s="58" customFormat="1" ht="13.5" customHeight="1">
      <c r="A14" s="371" t="s">
        <v>445</v>
      </c>
      <c r="B14" s="471">
        <v>110</v>
      </c>
      <c r="C14" s="53">
        <v>41032</v>
      </c>
      <c r="D14" s="53">
        <f>C14+2</f>
        <v>41034</v>
      </c>
      <c r="E14" s="513"/>
      <c r="F14" s="501"/>
      <c r="G14" s="507"/>
      <c r="H14" s="582"/>
      <c r="I14" s="584"/>
      <c r="J14" s="580"/>
      <c r="K14" s="580"/>
      <c r="L14" s="580"/>
      <c r="M14" s="33"/>
    </row>
    <row r="15" spans="1:15" s="58" customFormat="1" ht="13.5" customHeight="1">
      <c r="A15" s="371" t="s">
        <v>442</v>
      </c>
      <c r="B15" s="454">
        <v>1238</v>
      </c>
      <c r="C15" s="53">
        <v>41032</v>
      </c>
      <c r="D15" s="53">
        <f>C15+3</f>
        <v>41035</v>
      </c>
      <c r="E15" s="513"/>
      <c r="F15" s="501"/>
      <c r="G15" s="507"/>
      <c r="H15" s="582"/>
      <c r="I15" s="584"/>
      <c r="J15" s="580"/>
      <c r="K15" s="580"/>
      <c r="L15" s="580"/>
      <c r="M15" s="33"/>
    </row>
    <row r="16" spans="1:15" s="58" customFormat="1" ht="13.5" customHeight="1">
      <c r="A16" s="371" t="s">
        <v>456</v>
      </c>
      <c r="B16" s="473">
        <v>206</v>
      </c>
      <c r="C16" s="53">
        <v>41033</v>
      </c>
      <c r="D16" s="53">
        <f>C16+3</f>
        <v>41036</v>
      </c>
      <c r="E16" s="513"/>
      <c r="F16" s="501"/>
      <c r="G16" s="507"/>
      <c r="H16" s="582"/>
      <c r="I16" s="584"/>
      <c r="J16" s="580"/>
      <c r="K16" s="580"/>
      <c r="L16" s="580"/>
      <c r="M16" s="33"/>
    </row>
    <row r="17" spans="1:13" s="58" customFormat="1" ht="13.5" customHeight="1">
      <c r="A17" s="371" t="s">
        <v>128</v>
      </c>
      <c r="B17" s="474">
        <v>210</v>
      </c>
      <c r="C17" s="53">
        <v>41033</v>
      </c>
      <c r="D17" s="53">
        <f>C17+3</f>
        <v>41036</v>
      </c>
      <c r="E17" s="513"/>
      <c r="F17" s="501"/>
      <c r="G17" s="507"/>
      <c r="H17" s="582"/>
      <c r="I17" s="584"/>
      <c r="J17" s="580"/>
      <c r="K17" s="580"/>
      <c r="L17" s="580"/>
      <c r="M17" s="33"/>
    </row>
    <row r="18" spans="1:13" s="58" customFormat="1" ht="13.5" customHeight="1">
      <c r="A18" s="470"/>
      <c r="B18" s="455"/>
      <c r="C18" s="353"/>
      <c r="D18" s="353"/>
      <c r="E18" s="514"/>
      <c r="F18" s="502"/>
      <c r="G18" s="508"/>
      <c r="H18" s="548"/>
      <c r="I18" s="585"/>
      <c r="J18" s="581"/>
      <c r="K18" s="581"/>
      <c r="L18" s="581"/>
      <c r="M18" s="33"/>
    </row>
    <row r="19" spans="1:13" s="465" customFormat="1" ht="14.25" customHeight="1">
      <c r="A19" s="461"/>
      <c r="B19" s="462"/>
      <c r="C19" s="466"/>
      <c r="D19" s="466"/>
      <c r="E19" s="512" t="s">
        <v>457</v>
      </c>
      <c r="F19" s="500">
        <f>F13+8</f>
        <v>41047</v>
      </c>
      <c r="G19" s="506">
        <f>F19+17</f>
        <v>41064</v>
      </c>
      <c r="H19" s="547" t="s">
        <v>461</v>
      </c>
      <c r="I19" s="583">
        <f>I13+7</f>
        <v>41069</v>
      </c>
      <c r="J19" s="579">
        <f>I19+9</f>
        <v>41078</v>
      </c>
      <c r="K19" s="579">
        <f>J19+2</f>
        <v>41080</v>
      </c>
      <c r="L19" s="579">
        <f>K19+2</f>
        <v>41082</v>
      </c>
    </row>
    <row r="20" spans="1:13" s="58" customFormat="1" ht="13.5" customHeight="1">
      <c r="A20" s="371" t="s">
        <v>465</v>
      </c>
      <c r="B20" s="463">
        <v>1</v>
      </c>
      <c r="C20" s="53">
        <f>C14+7</f>
        <v>41039</v>
      </c>
      <c r="D20" s="53">
        <f>C20+2</f>
        <v>41041</v>
      </c>
      <c r="E20" s="513"/>
      <c r="F20" s="501"/>
      <c r="G20" s="507"/>
      <c r="H20" s="582"/>
      <c r="I20" s="584"/>
      <c r="J20" s="580"/>
      <c r="K20" s="580"/>
      <c r="L20" s="580"/>
      <c r="M20" s="33"/>
    </row>
    <row r="21" spans="1:13" s="58" customFormat="1" ht="13.5" customHeight="1">
      <c r="A21" s="371" t="s">
        <v>442</v>
      </c>
      <c r="B21" s="454">
        <f>B15+2</f>
        <v>1240</v>
      </c>
      <c r="C21" s="53">
        <f>C15+7</f>
        <v>41039</v>
      </c>
      <c r="D21" s="53">
        <f>C21+3</f>
        <v>41042</v>
      </c>
      <c r="E21" s="513"/>
      <c r="F21" s="501"/>
      <c r="G21" s="507"/>
      <c r="H21" s="582"/>
      <c r="I21" s="584"/>
      <c r="J21" s="580"/>
      <c r="K21" s="580"/>
      <c r="L21" s="580"/>
      <c r="M21" s="33"/>
    </row>
    <row r="22" spans="1:13" s="58" customFormat="1" ht="13.5" customHeight="1">
      <c r="A22" s="371" t="s">
        <v>456</v>
      </c>
      <c r="B22" s="473">
        <f>B16+1</f>
        <v>207</v>
      </c>
      <c r="C22" s="53">
        <f>C16+7</f>
        <v>41040</v>
      </c>
      <c r="D22" s="53">
        <f>C22+3</f>
        <v>41043</v>
      </c>
      <c r="E22" s="513"/>
      <c r="F22" s="501"/>
      <c r="G22" s="507"/>
      <c r="H22" s="582"/>
      <c r="I22" s="584"/>
      <c r="J22" s="580"/>
      <c r="K22" s="580"/>
      <c r="L22" s="580"/>
      <c r="M22" s="33"/>
    </row>
    <row r="23" spans="1:13" s="58" customFormat="1" ht="13.5" customHeight="1">
      <c r="A23" s="371" t="s">
        <v>128</v>
      </c>
      <c r="B23" s="474">
        <f>B17+2</f>
        <v>212</v>
      </c>
      <c r="C23" s="53">
        <f>C17+7</f>
        <v>41040</v>
      </c>
      <c r="D23" s="53">
        <f>C23+3</f>
        <v>41043</v>
      </c>
      <c r="E23" s="513"/>
      <c r="F23" s="501"/>
      <c r="G23" s="507"/>
      <c r="H23" s="582"/>
      <c r="I23" s="584"/>
      <c r="J23" s="580"/>
      <c r="K23" s="580"/>
      <c r="L23" s="580"/>
      <c r="M23" s="33"/>
    </row>
    <row r="24" spans="1:13" s="58" customFormat="1" ht="13.5" customHeight="1">
      <c r="A24" s="470"/>
      <c r="B24" s="455"/>
      <c r="C24" s="353"/>
      <c r="D24" s="353"/>
      <c r="E24" s="514"/>
      <c r="F24" s="502"/>
      <c r="G24" s="508"/>
      <c r="H24" s="548"/>
      <c r="I24" s="585"/>
      <c r="J24" s="581"/>
      <c r="K24" s="581"/>
      <c r="L24" s="581"/>
      <c r="M24" s="33"/>
    </row>
    <row r="25" spans="1:13" s="465" customFormat="1" ht="14.25" customHeight="1">
      <c r="A25" s="461"/>
      <c r="B25" s="462"/>
      <c r="C25" s="466"/>
      <c r="D25" s="466"/>
      <c r="E25" s="512" t="s">
        <v>458</v>
      </c>
      <c r="F25" s="500">
        <f>F19+6</f>
        <v>41053</v>
      </c>
      <c r="G25" s="506">
        <f>F25+17</f>
        <v>41070</v>
      </c>
      <c r="H25" s="547" t="s">
        <v>452</v>
      </c>
      <c r="I25" s="583">
        <f>I19+7</f>
        <v>41076</v>
      </c>
      <c r="J25" s="579">
        <f>I25+9</f>
        <v>41085</v>
      </c>
      <c r="K25" s="579">
        <f>J25+2</f>
        <v>41087</v>
      </c>
      <c r="L25" s="579">
        <f>K25+2</f>
        <v>41089</v>
      </c>
    </row>
    <row r="26" spans="1:13" s="58" customFormat="1" ht="13.5" customHeight="1">
      <c r="A26" s="371" t="s">
        <v>489</v>
      </c>
      <c r="B26" s="463">
        <v>12</v>
      </c>
      <c r="C26" s="53">
        <f>C20+7</f>
        <v>41046</v>
      </c>
      <c r="D26" s="53">
        <f>C26+2</f>
        <v>41048</v>
      </c>
      <c r="E26" s="513"/>
      <c r="F26" s="501"/>
      <c r="G26" s="507"/>
      <c r="H26" s="582"/>
      <c r="I26" s="584"/>
      <c r="J26" s="580"/>
      <c r="K26" s="580"/>
      <c r="L26" s="580"/>
      <c r="M26" s="33"/>
    </row>
    <row r="27" spans="1:13" s="58" customFormat="1" ht="13.5" customHeight="1">
      <c r="A27" s="371" t="str">
        <f>A21</f>
        <v>WARNOW MATE</v>
      </c>
      <c r="B27" s="454">
        <f>B21+2</f>
        <v>1242</v>
      </c>
      <c r="C27" s="53">
        <f>C21+7</f>
        <v>41046</v>
      </c>
      <c r="D27" s="53">
        <f>C27+3</f>
        <v>41049</v>
      </c>
      <c r="E27" s="513"/>
      <c r="F27" s="501"/>
      <c r="G27" s="507"/>
      <c r="H27" s="582"/>
      <c r="I27" s="584"/>
      <c r="J27" s="580"/>
      <c r="K27" s="580"/>
      <c r="L27" s="580"/>
      <c r="M27" s="33"/>
    </row>
    <row r="28" spans="1:13" s="58" customFormat="1" ht="13.5" customHeight="1">
      <c r="A28" s="371" t="s">
        <v>456</v>
      </c>
      <c r="B28" s="473">
        <f>B22+1</f>
        <v>208</v>
      </c>
      <c r="C28" s="53">
        <f>C22+7</f>
        <v>41047</v>
      </c>
      <c r="D28" s="53">
        <f>C28+3</f>
        <v>41050</v>
      </c>
      <c r="E28" s="513"/>
      <c r="F28" s="501"/>
      <c r="G28" s="507"/>
      <c r="H28" s="582"/>
      <c r="I28" s="584"/>
      <c r="J28" s="580"/>
      <c r="K28" s="580"/>
      <c r="L28" s="580"/>
      <c r="M28" s="33"/>
    </row>
    <row r="29" spans="1:13" s="58" customFormat="1" ht="13.5" customHeight="1">
      <c r="A29" s="371" t="s">
        <v>128</v>
      </c>
      <c r="B29" s="474">
        <f>B23+2</f>
        <v>214</v>
      </c>
      <c r="C29" s="53">
        <f>C23+7</f>
        <v>41047</v>
      </c>
      <c r="D29" s="53">
        <f>C29+3</f>
        <v>41050</v>
      </c>
      <c r="E29" s="513"/>
      <c r="F29" s="501"/>
      <c r="G29" s="507"/>
      <c r="H29" s="582"/>
      <c r="I29" s="584"/>
      <c r="J29" s="580"/>
      <c r="K29" s="580"/>
      <c r="L29" s="580"/>
      <c r="M29" s="33"/>
    </row>
    <row r="30" spans="1:13" s="58" customFormat="1" ht="13.5" customHeight="1">
      <c r="A30" s="470"/>
      <c r="B30" s="455"/>
      <c r="C30" s="353"/>
      <c r="D30" s="353"/>
      <c r="E30" s="514"/>
      <c r="F30" s="502"/>
      <c r="G30" s="508"/>
      <c r="H30" s="548"/>
      <c r="I30" s="585"/>
      <c r="J30" s="581"/>
      <c r="K30" s="581"/>
      <c r="L30" s="581"/>
      <c r="M30" s="33"/>
    </row>
    <row r="31" spans="1:13" s="465" customFormat="1" ht="14.25" customHeight="1">
      <c r="A31" s="461"/>
      <c r="B31" s="462"/>
      <c r="C31" s="466"/>
      <c r="D31" s="466"/>
      <c r="E31" s="512" t="s">
        <v>459</v>
      </c>
      <c r="F31" s="500">
        <f>F25+7</f>
        <v>41060</v>
      </c>
      <c r="G31" s="506">
        <f>F31+17</f>
        <v>41077</v>
      </c>
      <c r="H31" s="547" t="s">
        <v>453</v>
      </c>
      <c r="I31" s="583">
        <f>I25+7</f>
        <v>41083</v>
      </c>
      <c r="J31" s="579">
        <f>I31+9</f>
        <v>41092</v>
      </c>
      <c r="K31" s="579">
        <f>J31+2</f>
        <v>41094</v>
      </c>
      <c r="L31" s="579">
        <f>K31+2</f>
        <v>41096</v>
      </c>
    </row>
    <row r="32" spans="1:13" s="58" customFormat="1" ht="13.5" customHeight="1">
      <c r="A32" s="371" t="str">
        <f>A20</f>
        <v>VINALINES PIONEER</v>
      </c>
      <c r="B32" s="463">
        <f>B20+1</f>
        <v>2</v>
      </c>
      <c r="C32" s="53">
        <f>C26+7</f>
        <v>41053</v>
      </c>
      <c r="D32" s="53">
        <f>C32+2</f>
        <v>41055</v>
      </c>
      <c r="E32" s="513"/>
      <c r="F32" s="501"/>
      <c r="G32" s="507"/>
      <c r="H32" s="582"/>
      <c r="I32" s="584"/>
      <c r="J32" s="580"/>
      <c r="K32" s="580"/>
      <c r="L32" s="580"/>
      <c r="M32" s="33"/>
    </row>
    <row r="33" spans="1:13" s="58" customFormat="1" ht="13.5" customHeight="1">
      <c r="A33" s="371" t="str">
        <f>A27</f>
        <v>WARNOW MATE</v>
      </c>
      <c r="B33" s="454">
        <f>B27+2</f>
        <v>1244</v>
      </c>
      <c r="C33" s="53">
        <f>C27+7</f>
        <v>41053</v>
      </c>
      <c r="D33" s="53">
        <f>C33+3</f>
        <v>41056</v>
      </c>
      <c r="E33" s="513"/>
      <c r="F33" s="501"/>
      <c r="G33" s="507"/>
      <c r="H33" s="582"/>
      <c r="I33" s="584"/>
      <c r="J33" s="580"/>
      <c r="K33" s="580"/>
      <c r="L33" s="580"/>
      <c r="M33" s="33"/>
    </row>
    <row r="34" spans="1:13" s="58" customFormat="1" ht="13.5" customHeight="1">
      <c r="A34" s="371" t="s">
        <v>456</v>
      </c>
      <c r="B34" s="473">
        <f>B28+1</f>
        <v>209</v>
      </c>
      <c r="C34" s="53">
        <f>C28+7</f>
        <v>41054</v>
      </c>
      <c r="D34" s="53">
        <f>C34+3</f>
        <v>41057</v>
      </c>
      <c r="E34" s="513"/>
      <c r="F34" s="501"/>
      <c r="G34" s="507"/>
      <c r="H34" s="582"/>
      <c r="I34" s="584"/>
      <c r="J34" s="580"/>
      <c r="K34" s="580"/>
      <c r="L34" s="580"/>
      <c r="M34" s="33"/>
    </row>
    <row r="35" spans="1:13" s="58" customFormat="1" ht="13.5" customHeight="1">
      <c r="A35" s="371" t="s">
        <v>128</v>
      </c>
      <c r="B35" s="474">
        <f>B29+2</f>
        <v>216</v>
      </c>
      <c r="C35" s="53">
        <f>C29+7</f>
        <v>41054</v>
      </c>
      <c r="D35" s="53">
        <f>C35+3</f>
        <v>41057</v>
      </c>
      <c r="E35" s="513"/>
      <c r="F35" s="501"/>
      <c r="G35" s="507"/>
      <c r="H35" s="582"/>
      <c r="I35" s="584"/>
      <c r="J35" s="580"/>
      <c r="K35" s="580"/>
      <c r="L35" s="580"/>
      <c r="M35" s="33"/>
    </row>
    <row r="36" spans="1:13" s="58" customFormat="1" ht="13.5" customHeight="1">
      <c r="A36" s="470"/>
      <c r="B36" s="455"/>
      <c r="C36" s="353"/>
      <c r="D36" s="353"/>
      <c r="E36" s="514"/>
      <c r="F36" s="502"/>
      <c r="G36" s="508"/>
      <c r="H36" s="548"/>
      <c r="I36" s="585"/>
      <c r="J36" s="581"/>
      <c r="K36" s="581"/>
      <c r="L36" s="581"/>
      <c r="M36" s="33"/>
    </row>
    <row r="37" spans="1:13" s="465" customFormat="1" ht="14.25" customHeight="1">
      <c r="A37" s="461"/>
      <c r="B37" s="462"/>
      <c r="C37" s="466"/>
      <c r="D37" s="466"/>
      <c r="E37" s="512" t="s">
        <v>460</v>
      </c>
      <c r="F37" s="500">
        <f>F31+7</f>
        <v>41067</v>
      </c>
      <c r="G37" s="506">
        <f>F37+17</f>
        <v>41084</v>
      </c>
      <c r="H37" s="547" t="s">
        <v>506</v>
      </c>
      <c r="I37" s="583">
        <f>I31+7</f>
        <v>41090</v>
      </c>
      <c r="J37" s="579">
        <f>I37+9</f>
        <v>41099</v>
      </c>
      <c r="K37" s="579">
        <f>J37+2</f>
        <v>41101</v>
      </c>
      <c r="L37" s="579">
        <f>K37+2</f>
        <v>41103</v>
      </c>
    </row>
    <row r="38" spans="1:13" s="58" customFormat="1" ht="13.5" customHeight="1">
      <c r="A38" s="371" t="str">
        <f>A26</f>
        <v>MELINH</v>
      </c>
      <c r="B38" s="463">
        <f>B26+1</f>
        <v>13</v>
      </c>
      <c r="C38" s="53">
        <f>C32+7</f>
        <v>41060</v>
      </c>
      <c r="D38" s="53">
        <f>C38+2</f>
        <v>41062</v>
      </c>
      <c r="E38" s="513"/>
      <c r="F38" s="501"/>
      <c r="G38" s="507"/>
      <c r="H38" s="582"/>
      <c r="I38" s="584"/>
      <c r="J38" s="580"/>
      <c r="K38" s="580"/>
      <c r="L38" s="580"/>
      <c r="M38" s="33"/>
    </row>
    <row r="39" spans="1:13" s="58" customFormat="1" ht="13.5" customHeight="1">
      <c r="A39" s="371" t="str">
        <f>A33</f>
        <v>WARNOW MATE</v>
      </c>
      <c r="B39" s="454">
        <f>B33+2</f>
        <v>1246</v>
      </c>
      <c r="C39" s="53">
        <f>C33+7</f>
        <v>41060</v>
      </c>
      <c r="D39" s="53">
        <f>C39+3</f>
        <v>41063</v>
      </c>
      <c r="E39" s="513"/>
      <c r="F39" s="501"/>
      <c r="G39" s="507"/>
      <c r="H39" s="582"/>
      <c r="I39" s="584"/>
      <c r="J39" s="580"/>
      <c r="K39" s="580"/>
      <c r="L39" s="580"/>
      <c r="M39" s="33"/>
    </row>
    <row r="40" spans="1:13" s="58" customFormat="1" ht="13.5" customHeight="1">
      <c r="A40" s="371" t="s">
        <v>456</v>
      </c>
      <c r="B40" s="473">
        <f>B34+1</f>
        <v>210</v>
      </c>
      <c r="C40" s="53">
        <f>C34+7</f>
        <v>41061</v>
      </c>
      <c r="D40" s="53">
        <f>C40+3</f>
        <v>41064</v>
      </c>
      <c r="E40" s="513"/>
      <c r="F40" s="501"/>
      <c r="G40" s="507"/>
      <c r="H40" s="582"/>
      <c r="I40" s="584"/>
      <c r="J40" s="580"/>
      <c r="K40" s="580"/>
      <c r="L40" s="580"/>
      <c r="M40" s="33"/>
    </row>
    <row r="41" spans="1:13" s="58" customFormat="1" ht="13.5" customHeight="1">
      <c r="A41" s="371" t="s">
        <v>128</v>
      </c>
      <c r="B41" s="474">
        <f>B35+2</f>
        <v>218</v>
      </c>
      <c r="C41" s="53">
        <f>C35+7</f>
        <v>41061</v>
      </c>
      <c r="D41" s="53">
        <f>C41+3</f>
        <v>41064</v>
      </c>
      <c r="E41" s="513"/>
      <c r="F41" s="501"/>
      <c r="G41" s="507"/>
      <c r="H41" s="582"/>
      <c r="I41" s="584"/>
      <c r="J41" s="580"/>
      <c r="K41" s="580"/>
      <c r="L41" s="580"/>
      <c r="M41" s="33"/>
    </row>
    <row r="42" spans="1:13" s="58" customFormat="1" ht="13.5" customHeight="1">
      <c r="A42" s="470"/>
      <c r="B42" s="455"/>
      <c r="C42" s="353"/>
      <c r="D42" s="353"/>
      <c r="E42" s="514"/>
      <c r="F42" s="502"/>
      <c r="G42" s="508"/>
      <c r="H42" s="548"/>
      <c r="I42" s="585"/>
      <c r="J42" s="581"/>
      <c r="K42" s="581"/>
      <c r="L42" s="581"/>
      <c r="M42" s="33"/>
    </row>
    <row r="43" spans="1:13" s="465" customFormat="1" ht="14.25" customHeight="1">
      <c r="A43" s="461"/>
      <c r="B43" s="462"/>
      <c r="C43" s="466"/>
      <c r="D43" s="466"/>
      <c r="E43" s="512" t="s">
        <v>504</v>
      </c>
      <c r="F43" s="500">
        <f>F37+7</f>
        <v>41074</v>
      </c>
      <c r="G43" s="506">
        <f>F43+17</f>
        <v>41091</v>
      </c>
      <c r="H43" s="547" t="s">
        <v>507</v>
      </c>
      <c r="I43" s="583">
        <f>I37+7</f>
        <v>41097</v>
      </c>
      <c r="J43" s="579">
        <f>I43+9</f>
        <v>41106</v>
      </c>
      <c r="K43" s="579">
        <f>J43+2</f>
        <v>41108</v>
      </c>
      <c r="L43" s="579">
        <f>K43+2</f>
        <v>41110</v>
      </c>
    </row>
    <row r="44" spans="1:13" s="58" customFormat="1" ht="13.5" customHeight="1">
      <c r="A44" s="371" t="str">
        <f>A32</f>
        <v>VINALINES PIONEER</v>
      </c>
      <c r="B44" s="463">
        <f>B32+1</f>
        <v>3</v>
      </c>
      <c r="C44" s="53">
        <f>C38+7</f>
        <v>41067</v>
      </c>
      <c r="D44" s="53">
        <f>C44+2</f>
        <v>41069</v>
      </c>
      <c r="E44" s="513"/>
      <c r="F44" s="501"/>
      <c r="G44" s="507"/>
      <c r="H44" s="582"/>
      <c r="I44" s="584"/>
      <c r="J44" s="580"/>
      <c r="K44" s="580"/>
      <c r="L44" s="580"/>
      <c r="M44" s="33"/>
    </row>
    <row r="45" spans="1:13" s="58" customFormat="1" ht="13.5" customHeight="1">
      <c r="A45" s="371" t="str">
        <f>A39</f>
        <v>WARNOW MATE</v>
      </c>
      <c r="B45" s="454">
        <f>B39+2</f>
        <v>1248</v>
      </c>
      <c r="C45" s="53">
        <f>C39+7</f>
        <v>41067</v>
      </c>
      <c r="D45" s="53">
        <f>C45+3</f>
        <v>41070</v>
      </c>
      <c r="E45" s="513"/>
      <c r="F45" s="501"/>
      <c r="G45" s="507"/>
      <c r="H45" s="582"/>
      <c r="I45" s="584"/>
      <c r="J45" s="580"/>
      <c r="K45" s="580"/>
      <c r="L45" s="580"/>
      <c r="M45" s="33"/>
    </row>
    <row r="46" spans="1:13" s="58" customFormat="1" ht="13.5" customHeight="1">
      <c r="A46" s="371" t="s">
        <v>456</v>
      </c>
      <c r="B46" s="473">
        <f>B40+1</f>
        <v>211</v>
      </c>
      <c r="C46" s="53">
        <f>C40+7</f>
        <v>41068</v>
      </c>
      <c r="D46" s="53">
        <f>C46+3</f>
        <v>41071</v>
      </c>
      <c r="E46" s="513"/>
      <c r="F46" s="501"/>
      <c r="G46" s="507"/>
      <c r="H46" s="582"/>
      <c r="I46" s="584"/>
      <c r="J46" s="580"/>
      <c r="K46" s="580"/>
      <c r="L46" s="580"/>
      <c r="M46" s="33"/>
    </row>
    <row r="47" spans="1:13" s="58" customFormat="1" ht="13.5" customHeight="1">
      <c r="A47" s="371" t="s">
        <v>128</v>
      </c>
      <c r="B47" s="474">
        <f>B41+2</f>
        <v>220</v>
      </c>
      <c r="C47" s="53">
        <f>C41+7</f>
        <v>41068</v>
      </c>
      <c r="D47" s="53">
        <f>C47+3</f>
        <v>41071</v>
      </c>
      <c r="E47" s="513"/>
      <c r="F47" s="501"/>
      <c r="G47" s="507"/>
      <c r="H47" s="582"/>
      <c r="I47" s="584"/>
      <c r="J47" s="580"/>
      <c r="K47" s="580"/>
      <c r="L47" s="580"/>
      <c r="M47" s="33"/>
    </row>
    <row r="48" spans="1:13" s="58" customFormat="1" ht="13.5" customHeight="1">
      <c r="A48" s="470"/>
      <c r="B48" s="455"/>
      <c r="C48" s="353"/>
      <c r="D48" s="353"/>
      <c r="E48" s="514"/>
      <c r="F48" s="502"/>
      <c r="G48" s="508"/>
      <c r="H48" s="548"/>
      <c r="I48" s="585"/>
      <c r="J48" s="581"/>
      <c r="K48" s="581"/>
      <c r="L48" s="581"/>
      <c r="M48" s="33"/>
    </row>
    <row r="49" spans="1:13" s="465" customFormat="1" ht="14.25" customHeight="1">
      <c r="A49" s="461"/>
      <c r="B49" s="462"/>
      <c r="C49" s="466"/>
      <c r="D49" s="466"/>
      <c r="E49" s="512" t="s">
        <v>505</v>
      </c>
      <c r="F49" s="500">
        <f>F43+7</f>
        <v>41081</v>
      </c>
      <c r="G49" s="506">
        <f>F49+17</f>
        <v>41098</v>
      </c>
      <c r="H49" s="547" t="s">
        <v>455</v>
      </c>
      <c r="I49" s="583">
        <f>I43+7</f>
        <v>41104</v>
      </c>
      <c r="J49" s="579">
        <f>I49+9</f>
        <v>41113</v>
      </c>
      <c r="K49" s="579">
        <f>J49+2</f>
        <v>41115</v>
      </c>
      <c r="L49" s="579">
        <f>K49+2</f>
        <v>41117</v>
      </c>
    </row>
    <row r="50" spans="1:13" s="58" customFormat="1" ht="13.5" customHeight="1">
      <c r="A50" s="371" t="str">
        <f>A38</f>
        <v>MELINH</v>
      </c>
      <c r="B50" s="463">
        <f>B38+1</f>
        <v>14</v>
      </c>
      <c r="C50" s="53">
        <f>C44+7</f>
        <v>41074</v>
      </c>
      <c r="D50" s="53">
        <f>C50+2</f>
        <v>41076</v>
      </c>
      <c r="E50" s="513"/>
      <c r="F50" s="501"/>
      <c r="G50" s="507"/>
      <c r="H50" s="582"/>
      <c r="I50" s="584"/>
      <c r="J50" s="580"/>
      <c r="K50" s="580"/>
      <c r="L50" s="580"/>
      <c r="M50" s="33"/>
    </row>
    <row r="51" spans="1:13" s="58" customFormat="1" ht="13.5" customHeight="1">
      <c r="A51" s="371" t="str">
        <f>A45</f>
        <v>WARNOW MATE</v>
      </c>
      <c r="B51" s="454">
        <f>B45+2</f>
        <v>1250</v>
      </c>
      <c r="C51" s="53">
        <f>C45+7</f>
        <v>41074</v>
      </c>
      <c r="D51" s="53">
        <f>C51+3</f>
        <v>41077</v>
      </c>
      <c r="E51" s="513"/>
      <c r="F51" s="501"/>
      <c r="G51" s="507"/>
      <c r="H51" s="582"/>
      <c r="I51" s="584"/>
      <c r="J51" s="580"/>
      <c r="K51" s="580"/>
      <c r="L51" s="580"/>
      <c r="M51" s="33"/>
    </row>
    <row r="52" spans="1:13" s="58" customFormat="1" ht="13.5" customHeight="1">
      <c r="A52" s="371" t="s">
        <v>456</v>
      </c>
      <c r="B52" s="473">
        <f>B46+1</f>
        <v>212</v>
      </c>
      <c r="C52" s="53">
        <f>C46+7</f>
        <v>41075</v>
      </c>
      <c r="D52" s="53">
        <f>C52+3</f>
        <v>41078</v>
      </c>
      <c r="E52" s="513"/>
      <c r="F52" s="501"/>
      <c r="G52" s="507"/>
      <c r="H52" s="582"/>
      <c r="I52" s="584"/>
      <c r="J52" s="580"/>
      <c r="K52" s="580"/>
      <c r="L52" s="580"/>
      <c r="M52" s="33"/>
    </row>
    <row r="53" spans="1:13" s="58" customFormat="1" ht="13.5" customHeight="1">
      <c r="A53" s="371" t="s">
        <v>128</v>
      </c>
      <c r="B53" s="474">
        <f>B47+2</f>
        <v>222</v>
      </c>
      <c r="C53" s="53">
        <f>C47+7</f>
        <v>41075</v>
      </c>
      <c r="D53" s="53">
        <f>C53+3</f>
        <v>41078</v>
      </c>
      <c r="E53" s="513"/>
      <c r="F53" s="501"/>
      <c r="G53" s="507"/>
      <c r="H53" s="582"/>
      <c r="I53" s="584"/>
      <c r="J53" s="580"/>
      <c r="K53" s="580"/>
      <c r="L53" s="580"/>
      <c r="M53" s="33"/>
    </row>
    <row r="54" spans="1:13" s="58" customFormat="1" ht="13.5" customHeight="1">
      <c r="A54" s="470"/>
      <c r="B54" s="455"/>
      <c r="C54" s="353"/>
      <c r="D54" s="353"/>
      <c r="E54" s="514"/>
      <c r="F54" s="502"/>
      <c r="G54" s="508"/>
      <c r="H54" s="548"/>
      <c r="I54" s="585"/>
      <c r="J54" s="581"/>
      <c r="K54" s="581"/>
      <c r="L54" s="581"/>
      <c r="M54" s="33"/>
    </row>
    <row r="55" spans="1:13" customFormat="1" ht="18" customHeight="1">
      <c r="A55" s="188"/>
      <c r="B55" s="259"/>
      <c r="C55" s="259"/>
      <c r="D55" s="369"/>
      <c r="E55" s="259"/>
      <c r="F55" s="72"/>
      <c r="G55" s="65"/>
      <c r="H55" s="148"/>
      <c r="I55" s="240"/>
      <c r="J55" s="240"/>
      <c r="K55" s="240"/>
      <c r="L55" s="240"/>
    </row>
    <row r="56" spans="1:13" customFormat="1">
      <c r="A56" s="594" t="s">
        <v>524</v>
      </c>
      <c r="B56" s="595"/>
      <c r="C56" s="596"/>
      <c r="D56" s="596"/>
      <c r="E56" s="596"/>
      <c r="F56" s="597"/>
      <c r="G56" s="598"/>
      <c r="H56" s="599" t="s">
        <v>114</v>
      </c>
      <c r="I56" s="600"/>
      <c r="J56" s="207"/>
      <c r="K56" s="207"/>
    </row>
    <row r="57" spans="1:13" customFormat="1">
      <c r="A57" s="601" t="s">
        <v>525</v>
      </c>
      <c r="B57" s="602"/>
      <c r="C57" s="596"/>
      <c r="D57" s="596"/>
      <c r="E57" s="596"/>
      <c r="F57" s="597"/>
      <c r="G57" s="598"/>
      <c r="H57" s="603"/>
      <c r="I57" s="604" t="s">
        <v>526</v>
      </c>
      <c r="J57" s="207"/>
      <c r="K57" s="604" t="s">
        <v>527</v>
      </c>
    </row>
    <row r="58" spans="1:13" customFormat="1">
      <c r="A58" s="605" t="s">
        <v>528</v>
      </c>
      <c r="B58" s="602"/>
      <c r="C58" s="596"/>
      <c r="D58" s="596"/>
      <c r="E58" s="596"/>
      <c r="F58" s="597"/>
      <c r="G58" s="598"/>
      <c r="H58" s="606"/>
      <c r="I58" s="604" t="s">
        <v>529</v>
      </c>
      <c r="J58" s="207"/>
      <c r="K58" s="604" t="s">
        <v>530</v>
      </c>
    </row>
    <row r="59" spans="1:13" customFormat="1">
      <c r="A59" s="607" t="s">
        <v>531</v>
      </c>
      <c r="B59" s="608"/>
      <c r="C59" s="596"/>
      <c r="D59" s="596"/>
      <c r="E59" s="596"/>
      <c r="F59" s="597"/>
      <c r="G59" s="598"/>
      <c r="H59" s="606"/>
      <c r="I59" s="604" t="s">
        <v>532</v>
      </c>
      <c r="J59" s="207"/>
      <c r="K59" s="604" t="s">
        <v>533</v>
      </c>
    </row>
    <row r="60" spans="1:13" customFormat="1">
      <c r="A60" s="607" t="s">
        <v>534</v>
      </c>
      <c r="B60" s="609"/>
      <c r="C60" s="596"/>
      <c r="D60" s="596"/>
      <c r="E60" s="596"/>
      <c r="F60" s="597"/>
      <c r="G60" s="596"/>
      <c r="H60" s="596"/>
      <c r="I60" s="596"/>
      <c r="J60" s="610"/>
      <c r="K60" s="207"/>
    </row>
    <row r="61" spans="1:13" customFormat="1">
      <c r="A61" s="80"/>
      <c r="F61" s="36"/>
      <c r="H61" s="38"/>
    </row>
    <row r="62" spans="1:13" customFormat="1">
      <c r="A62" s="37"/>
      <c r="F62" s="6"/>
    </row>
    <row r="63" spans="1:13">
      <c r="A63" s="37"/>
      <c r="B63"/>
      <c r="C63"/>
      <c r="D63"/>
      <c r="E63"/>
      <c r="F63"/>
      <c r="G63"/>
      <c r="H63"/>
      <c r="I63"/>
      <c r="J63"/>
      <c r="K63"/>
      <c r="L63"/>
    </row>
    <row r="64" spans="1:13">
      <c r="A64" s="37"/>
      <c r="B64"/>
      <c r="C64"/>
      <c r="D64"/>
      <c r="E64"/>
      <c r="F64" s="6"/>
      <c r="H64" s="5"/>
      <c r="J64" s="6"/>
      <c r="K64" s="6"/>
      <c r="L64" s="6"/>
    </row>
    <row r="65" spans="1:12">
      <c r="A65" s="37"/>
      <c r="B65"/>
      <c r="C65"/>
      <c r="D65"/>
      <c r="E65"/>
      <c r="F65" s="6"/>
      <c r="H65" s="5"/>
      <c r="J65" s="6"/>
      <c r="K65" s="6"/>
      <c r="L65" s="6"/>
    </row>
    <row r="66" spans="1:12">
      <c r="A66" s="37"/>
      <c r="B66" s="67"/>
      <c r="C66" s="5"/>
      <c r="D66" s="5"/>
      <c r="E66" s="5"/>
      <c r="F66" s="6"/>
      <c r="H66" s="5"/>
      <c r="J66" s="6"/>
      <c r="K66" s="6"/>
      <c r="L66" s="6"/>
    </row>
  </sheetData>
  <mergeCells count="66">
    <mergeCell ref="K37:K42"/>
    <mergeCell ref="L37:L42"/>
    <mergeCell ref="I31:I36"/>
    <mergeCell ref="J31:J36"/>
    <mergeCell ref="K31:K36"/>
    <mergeCell ref="L31:L36"/>
    <mergeCell ref="J37:J42"/>
    <mergeCell ref="E37:E42"/>
    <mergeCell ref="F37:F42"/>
    <mergeCell ref="G37:G42"/>
    <mergeCell ref="H37:H42"/>
    <mergeCell ref="I37:I42"/>
    <mergeCell ref="I25:I30"/>
    <mergeCell ref="J25:J30"/>
    <mergeCell ref="K25:K30"/>
    <mergeCell ref="L25:L30"/>
    <mergeCell ref="E19:E24"/>
    <mergeCell ref="F19:F24"/>
    <mergeCell ref="G19:G24"/>
    <mergeCell ref="H19:H24"/>
    <mergeCell ref="I19:I24"/>
    <mergeCell ref="E31:E36"/>
    <mergeCell ref="F31:F36"/>
    <mergeCell ref="G31:G36"/>
    <mergeCell ref="H31:H36"/>
    <mergeCell ref="E25:E30"/>
    <mergeCell ref="F25:F30"/>
    <mergeCell ref="G25:G30"/>
    <mergeCell ref="H25:H30"/>
    <mergeCell ref="I8:I12"/>
    <mergeCell ref="J8:J12"/>
    <mergeCell ref="J19:J24"/>
    <mergeCell ref="K19:K24"/>
    <mergeCell ref="L19:L24"/>
    <mergeCell ref="D3:K3"/>
    <mergeCell ref="D4:K4"/>
    <mergeCell ref="K8:K12"/>
    <mergeCell ref="L8:L12"/>
    <mergeCell ref="E13:E18"/>
    <mergeCell ref="F13:F18"/>
    <mergeCell ref="G13:G18"/>
    <mergeCell ref="H13:H18"/>
    <mergeCell ref="I13:I18"/>
    <mergeCell ref="J13:J18"/>
    <mergeCell ref="K13:K18"/>
    <mergeCell ref="L13:L18"/>
    <mergeCell ref="E8:E12"/>
    <mergeCell ref="F8:F12"/>
    <mergeCell ref="G8:G12"/>
    <mergeCell ref="H8:H12"/>
    <mergeCell ref="J43:J48"/>
    <mergeCell ref="K43:K48"/>
    <mergeCell ref="L43:L48"/>
    <mergeCell ref="E49:E54"/>
    <mergeCell ref="F49:F54"/>
    <mergeCell ref="G49:G54"/>
    <mergeCell ref="H49:H54"/>
    <mergeCell ref="I49:I54"/>
    <mergeCell ref="J49:J54"/>
    <mergeCell ref="K49:K54"/>
    <mergeCell ref="L49:L54"/>
    <mergeCell ref="E43:E48"/>
    <mergeCell ref="F43:F48"/>
    <mergeCell ref="G43:G48"/>
    <mergeCell ref="H43:H48"/>
    <mergeCell ref="I43:I48"/>
  </mergeCells>
  <dataValidations count="1">
    <dataValidation type="textLength" allowBlank="1" showInputMessage="1" showErrorMessage="1" error="Voy No. should contain 5 characters + &quot;/&quot; + leg (N/S)" sqref="B57">
      <formula1>7</formula1>
      <formula2>7</formula2>
    </dataValidation>
  </dataValidations>
  <pageMargins left="0.7" right="0.7" top="0.75" bottom="0.75" header="0.3" footer="0.3"/>
  <pageSetup orientation="portrait" r:id="rId1"/>
  <ignoredErrors>
    <ignoredError sqref="B22:B23 B34 B28 D26 D32 D20 D14" formula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0" tint="-0.249977111117893"/>
    <pageSetUpPr fitToPage="1"/>
  </sheetPr>
  <dimension ref="A1:Q141"/>
  <sheetViews>
    <sheetView showGridLines="0" workbookViewId="0">
      <selection activeCell="E76" sqref="E76"/>
    </sheetView>
  </sheetViews>
  <sheetFormatPr defaultRowHeight="15"/>
  <cols>
    <col min="1" max="1" width="16.28515625" style="261" customWidth="1"/>
    <col min="2" max="2" width="8" style="91" customWidth="1"/>
    <col min="3" max="3" width="7.5703125" style="69" customWidth="1"/>
    <col min="4" max="4" width="7.85546875" style="69" customWidth="1"/>
    <col min="5" max="5" width="15.42578125" style="6" customWidth="1"/>
    <col min="6" max="6" width="7.7109375" style="5" customWidth="1"/>
    <col min="7" max="7" width="10" style="5" customWidth="1"/>
    <col min="8" max="8" width="17.140625" style="6" customWidth="1"/>
    <col min="9" max="9" width="10" style="5" customWidth="1"/>
    <col min="10" max="10" width="9" style="5" customWidth="1"/>
    <col min="11" max="11" width="9.42578125" style="5" customWidth="1"/>
    <col min="12" max="12" width="12.7109375" style="5" customWidth="1"/>
    <col min="13" max="256" width="9" style="6"/>
    <col min="257" max="257" width="14" style="6" customWidth="1"/>
    <col min="258" max="258" width="5.85546875" style="6" customWidth="1"/>
    <col min="259" max="259" width="7.5703125" style="6" customWidth="1"/>
    <col min="260" max="260" width="7.85546875" style="6" customWidth="1"/>
    <col min="261" max="261" width="14.28515625" style="6" customWidth="1"/>
    <col min="262" max="262" width="7.7109375" style="6" customWidth="1"/>
    <col min="263" max="263" width="8.42578125" style="6" customWidth="1"/>
    <col min="264" max="264" width="18.5703125" style="6" customWidth="1"/>
    <col min="265" max="265" width="8.5703125" style="6" customWidth="1"/>
    <col min="266" max="266" width="9" style="6" customWidth="1"/>
    <col min="267" max="268" width="9.42578125" style="6" customWidth="1"/>
    <col min="269" max="512" width="9" style="6"/>
    <col min="513" max="513" width="14" style="6" customWidth="1"/>
    <col min="514" max="514" width="5.85546875" style="6" customWidth="1"/>
    <col min="515" max="515" width="7.5703125" style="6" customWidth="1"/>
    <col min="516" max="516" width="7.85546875" style="6" customWidth="1"/>
    <col min="517" max="517" width="14.28515625" style="6" customWidth="1"/>
    <col min="518" max="518" width="7.7109375" style="6" customWidth="1"/>
    <col min="519" max="519" width="8.42578125" style="6" customWidth="1"/>
    <col min="520" max="520" width="18.5703125" style="6" customWidth="1"/>
    <col min="521" max="521" width="8.5703125" style="6" customWidth="1"/>
    <col min="522" max="522" width="9" style="6" customWidth="1"/>
    <col min="523" max="524" width="9.42578125" style="6" customWidth="1"/>
    <col min="525" max="768" width="9" style="6"/>
    <col min="769" max="769" width="14" style="6" customWidth="1"/>
    <col min="770" max="770" width="5.85546875" style="6" customWidth="1"/>
    <col min="771" max="771" width="7.5703125" style="6" customWidth="1"/>
    <col min="772" max="772" width="7.85546875" style="6" customWidth="1"/>
    <col min="773" max="773" width="14.28515625" style="6" customWidth="1"/>
    <col min="774" max="774" width="7.7109375" style="6" customWidth="1"/>
    <col min="775" max="775" width="8.42578125" style="6" customWidth="1"/>
    <col min="776" max="776" width="18.5703125" style="6" customWidth="1"/>
    <col min="777" max="777" width="8.5703125" style="6" customWidth="1"/>
    <col min="778" max="778" width="9" style="6" customWidth="1"/>
    <col min="779" max="780" width="9.42578125" style="6" customWidth="1"/>
    <col min="781" max="1024" width="9" style="6"/>
    <col min="1025" max="1025" width="14" style="6" customWidth="1"/>
    <col min="1026" max="1026" width="5.85546875" style="6" customWidth="1"/>
    <col min="1027" max="1027" width="7.5703125" style="6" customWidth="1"/>
    <col min="1028" max="1028" width="7.85546875" style="6" customWidth="1"/>
    <col min="1029" max="1029" width="14.28515625" style="6" customWidth="1"/>
    <col min="1030" max="1030" width="7.7109375" style="6" customWidth="1"/>
    <col min="1031" max="1031" width="8.42578125" style="6" customWidth="1"/>
    <col min="1032" max="1032" width="18.5703125" style="6" customWidth="1"/>
    <col min="1033" max="1033" width="8.5703125" style="6" customWidth="1"/>
    <col min="1034" max="1034" width="9" style="6" customWidth="1"/>
    <col min="1035" max="1036" width="9.42578125" style="6" customWidth="1"/>
    <col min="1037" max="1280" width="9" style="6"/>
    <col min="1281" max="1281" width="14" style="6" customWidth="1"/>
    <col min="1282" max="1282" width="5.85546875" style="6" customWidth="1"/>
    <col min="1283" max="1283" width="7.5703125" style="6" customWidth="1"/>
    <col min="1284" max="1284" width="7.85546875" style="6" customWidth="1"/>
    <col min="1285" max="1285" width="14.28515625" style="6" customWidth="1"/>
    <col min="1286" max="1286" width="7.7109375" style="6" customWidth="1"/>
    <col min="1287" max="1287" width="8.42578125" style="6" customWidth="1"/>
    <col min="1288" max="1288" width="18.5703125" style="6" customWidth="1"/>
    <col min="1289" max="1289" width="8.5703125" style="6" customWidth="1"/>
    <col min="1290" max="1290" width="9" style="6" customWidth="1"/>
    <col min="1291" max="1292" width="9.42578125" style="6" customWidth="1"/>
    <col min="1293" max="1536" width="9" style="6"/>
    <col min="1537" max="1537" width="14" style="6" customWidth="1"/>
    <col min="1538" max="1538" width="5.85546875" style="6" customWidth="1"/>
    <col min="1539" max="1539" width="7.5703125" style="6" customWidth="1"/>
    <col min="1540" max="1540" width="7.85546875" style="6" customWidth="1"/>
    <col min="1541" max="1541" width="14.28515625" style="6" customWidth="1"/>
    <col min="1542" max="1542" width="7.7109375" style="6" customWidth="1"/>
    <col min="1543" max="1543" width="8.42578125" style="6" customWidth="1"/>
    <col min="1544" max="1544" width="18.5703125" style="6" customWidth="1"/>
    <col min="1545" max="1545" width="8.5703125" style="6" customWidth="1"/>
    <col min="1546" max="1546" width="9" style="6" customWidth="1"/>
    <col min="1547" max="1548" width="9.42578125" style="6" customWidth="1"/>
    <col min="1549" max="1792" width="9" style="6"/>
    <col min="1793" max="1793" width="14" style="6" customWidth="1"/>
    <col min="1794" max="1794" width="5.85546875" style="6" customWidth="1"/>
    <col min="1795" max="1795" width="7.5703125" style="6" customWidth="1"/>
    <col min="1796" max="1796" width="7.85546875" style="6" customWidth="1"/>
    <col min="1797" max="1797" width="14.28515625" style="6" customWidth="1"/>
    <col min="1798" max="1798" width="7.7109375" style="6" customWidth="1"/>
    <col min="1799" max="1799" width="8.42578125" style="6" customWidth="1"/>
    <col min="1800" max="1800" width="18.5703125" style="6" customWidth="1"/>
    <col min="1801" max="1801" width="8.5703125" style="6" customWidth="1"/>
    <col min="1802" max="1802" width="9" style="6" customWidth="1"/>
    <col min="1803" max="1804" width="9.42578125" style="6" customWidth="1"/>
    <col min="1805" max="2048" width="9" style="6"/>
    <col min="2049" max="2049" width="14" style="6" customWidth="1"/>
    <col min="2050" max="2050" width="5.85546875" style="6" customWidth="1"/>
    <col min="2051" max="2051" width="7.5703125" style="6" customWidth="1"/>
    <col min="2052" max="2052" width="7.85546875" style="6" customWidth="1"/>
    <col min="2053" max="2053" width="14.28515625" style="6" customWidth="1"/>
    <col min="2054" max="2054" width="7.7109375" style="6" customWidth="1"/>
    <col min="2055" max="2055" width="8.42578125" style="6" customWidth="1"/>
    <col min="2056" max="2056" width="18.5703125" style="6" customWidth="1"/>
    <col min="2057" max="2057" width="8.5703125" style="6" customWidth="1"/>
    <col min="2058" max="2058" width="9" style="6" customWidth="1"/>
    <col min="2059" max="2060" width="9.42578125" style="6" customWidth="1"/>
    <col min="2061" max="2304" width="9" style="6"/>
    <col min="2305" max="2305" width="14" style="6" customWidth="1"/>
    <col min="2306" max="2306" width="5.85546875" style="6" customWidth="1"/>
    <col min="2307" max="2307" width="7.5703125" style="6" customWidth="1"/>
    <col min="2308" max="2308" width="7.85546875" style="6" customWidth="1"/>
    <col min="2309" max="2309" width="14.28515625" style="6" customWidth="1"/>
    <col min="2310" max="2310" width="7.7109375" style="6" customWidth="1"/>
    <col min="2311" max="2311" width="8.42578125" style="6" customWidth="1"/>
    <col min="2312" max="2312" width="18.5703125" style="6" customWidth="1"/>
    <col min="2313" max="2313" width="8.5703125" style="6" customWidth="1"/>
    <col min="2314" max="2314" width="9" style="6" customWidth="1"/>
    <col min="2315" max="2316" width="9.42578125" style="6" customWidth="1"/>
    <col min="2317" max="2560" width="9" style="6"/>
    <col min="2561" max="2561" width="14" style="6" customWidth="1"/>
    <col min="2562" max="2562" width="5.85546875" style="6" customWidth="1"/>
    <col min="2563" max="2563" width="7.5703125" style="6" customWidth="1"/>
    <col min="2564" max="2564" width="7.85546875" style="6" customWidth="1"/>
    <col min="2565" max="2565" width="14.28515625" style="6" customWidth="1"/>
    <col min="2566" max="2566" width="7.7109375" style="6" customWidth="1"/>
    <col min="2567" max="2567" width="8.42578125" style="6" customWidth="1"/>
    <col min="2568" max="2568" width="18.5703125" style="6" customWidth="1"/>
    <col min="2569" max="2569" width="8.5703125" style="6" customWidth="1"/>
    <col min="2570" max="2570" width="9" style="6" customWidth="1"/>
    <col min="2571" max="2572" width="9.42578125" style="6" customWidth="1"/>
    <col min="2573" max="2816" width="9" style="6"/>
    <col min="2817" max="2817" width="14" style="6" customWidth="1"/>
    <col min="2818" max="2818" width="5.85546875" style="6" customWidth="1"/>
    <col min="2819" max="2819" width="7.5703125" style="6" customWidth="1"/>
    <col min="2820" max="2820" width="7.85546875" style="6" customWidth="1"/>
    <col min="2821" max="2821" width="14.28515625" style="6" customWidth="1"/>
    <col min="2822" max="2822" width="7.7109375" style="6" customWidth="1"/>
    <col min="2823" max="2823" width="8.42578125" style="6" customWidth="1"/>
    <col min="2824" max="2824" width="18.5703125" style="6" customWidth="1"/>
    <col min="2825" max="2825" width="8.5703125" style="6" customWidth="1"/>
    <col min="2826" max="2826" width="9" style="6" customWidth="1"/>
    <col min="2827" max="2828" width="9.42578125" style="6" customWidth="1"/>
    <col min="2829" max="3072" width="9" style="6"/>
    <col min="3073" max="3073" width="14" style="6" customWidth="1"/>
    <col min="3074" max="3074" width="5.85546875" style="6" customWidth="1"/>
    <col min="3075" max="3075" width="7.5703125" style="6" customWidth="1"/>
    <col min="3076" max="3076" width="7.85546875" style="6" customWidth="1"/>
    <col min="3077" max="3077" width="14.28515625" style="6" customWidth="1"/>
    <col min="3078" max="3078" width="7.7109375" style="6" customWidth="1"/>
    <col min="3079" max="3079" width="8.42578125" style="6" customWidth="1"/>
    <col min="3080" max="3080" width="18.5703125" style="6" customWidth="1"/>
    <col min="3081" max="3081" width="8.5703125" style="6" customWidth="1"/>
    <col min="3082" max="3082" width="9" style="6" customWidth="1"/>
    <col min="3083" max="3084" width="9.42578125" style="6" customWidth="1"/>
    <col min="3085" max="3328" width="9" style="6"/>
    <col min="3329" max="3329" width="14" style="6" customWidth="1"/>
    <col min="3330" max="3330" width="5.85546875" style="6" customWidth="1"/>
    <col min="3331" max="3331" width="7.5703125" style="6" customWidth="1"/>
    <col min="3332" max="3332" width="7.85546875" style="6" customWidth="1"/>
    <col min="3333" max="3333" width="14.28515625" style="6" customWidth="1"/>
    <col min="3334" max="3334" width="7.7109375" style="6" customWidth="1"/>
    <col min="3335" max="3335" width="8.42578125" style="6" customWidth="1"/>
    <col min="3336" max="3336" width="18.5703125" style="6" customWidth="1"/>
    <col min="3337" max="3337" width="8.5703125" style="6" customWidth="1"/>
    <col min="3338" max="3338" width="9" style="6" customWidth="1"/>
    <col min="3339" max="3340" width="9.42578125" style="6" customWidth="1"/>
    <col min="3341" max="3584" width="9" style="6"/>
    <col min="3585" max="3585" width="14" style="6" customWidth="1"/>
    <col min="3586" max="3586" width="5.85546875" style="6" customWidth="1"/>
    <col min="3587" max="3587" width="7.5703125" style="6" customWidth="1"/>
    <col min="3588" max="3588" width="7.85546875" style="6" customWidth="1"/>
    <col min="3589" max="3589" width="14.28515625" style="6" customWidth="1"/>
    <col min="3590" max="3590" width="7.7109375" style="6" customWidth="1"/>
    <col min="3591" max="3591" width="8.42578125" style="6" customWidth="1"/>
    <col min="3592" max="3592" width="18.5703125" style="6" customWidth="1"/>
    <col min="3593" max="3593" width="8.5703125" style="6" customWidth="1"/>
    <col min="3594" max="3594" width="9" style="6" customWidth="1"/>
    <col min="3595" max="3596" width="9.42578125" style="6" customWidth="1"/>
    <col min="3597" max="3840" width="9" style="6"/>
    <col min="3841" max="3841" width="14" style="6" customWidth="1"/>
    <col min="3842" max="3842" width="5.85546875" style="6" customWidth="1"/>
    <col min="3843" max="3843" width="7.5703125" style="6" customWidth="1"/>
    <col min="3844" max="3844" width="7.85546875" style="6" customWidth="1"/>
    <col min="3845" max="3845" width="14.28515625" style="6" customWidth="1"/>
    <col min="3846" max="3846" width="7.7109375" style="6" customWidth="1"/>
    <col min="3847" max="3847" width="8.42578125" style="6" customWidth="1"/>
    <col min="3848" max="3848" width="18.5703125" style="6" customWidth="1"/>
    <col min="3849" max="3849" width="8.5703125" style="6" customWidth="1"/>
    <col min="3850" max="3850" width="9" style="6" customWidth="1"/>
    <col min="3851" max="3852" width="9.42578125" style="6" customWidth="1"/>
    <col min="3853" max="4096" width="9" style="6"/>
    <col min="4097" max="4097" width="14" style="6" customWidth="1"/>
    <col min="4098" max="4098" width="5.85546875" style="6" customWidth="1"/>
    <col min="4099" max="4099" width="7.5703125" style="6" customWidth="1"/>
    <col min="4100" max="4100" width="7.85546875" style="6" customWidth="1"/>
    <col min="4101" max="4101" width="14.28515625" style="6" customWidth="1"/>
    <col min="4102" max="4102" width="7.7109375" style="6" customWidth="1"/>
    <col min="4103" max="4103" width="8.42578125" style="6" customWidth="1"/>
    <col min="4104" max="4104" width="18.5703125" style="6" customWidth="1"/>
    <col min="4105" max="4105" width="8.5703125" style="6" customWidth="1"/>
    <col min="4106" max="4106" width="9" style="6" customWidth="1"/>
    <col min="4107" max="4108" width="9.42578125" style="6" customWidth="1"/>
    <col min="4109" max="4352" width="9" style="6"/>
    <col min="4353" max="4353" width="14" style="6" customWidth="1"/>
    <col min="4354" max="4354" width="5.85546875" style="6" customWidth="1"/>
    <col min="4355" max="4355" width="7.5703125" style="6" customWidth="1"/>
    <col min="4356" max="4356" width="7.85546875" style="6" customWidth="1"/>
    <col min="4357" max="4357" width="14.28515625" style="6" customWidth="1"/>
    <col min="4358" max="4358" width="7.7109375" style="6" customWidth="1"/>
    <col min="4359" max="4359" width="8.42578125" style="6" customWidth="1"/>
    <col min="4360" max="4360" width="18.5703125" style="6" customWidth="1"/>
    <col min="4361" max="4361" width="8.5703125" style="6" customWidth="1"/>
    <col min="4362" max="4362" width="9" style="6" customWidth="1"/>
    <col min="4363" max="4364" width="9.42578125" style="6" customWidth="1"/>
    <col min="4365" max="4608" width="9" style="6"/>
    <col min="4609" max="4609" width="14" style="6" customWidth="1"/>
    <col min="4610" max="4610" width="5.85546875" style="6" customWidth="1"/>
    <col min="4611" max="4611" width="7.5703125" style="6" customWidth="1"/>
    <col min="4612" max="4612" width="7.85546875" style="6" customWidth="1"/>
    <col min="4613" max="4613" width="14.28515625" style="6" customWidth="1"/>
    <col min="4614" max="4614" width="7.7109375" style="6" customWidth="1"/>
    <col min="4615" max="4615" width="8.42578125" style="6" customWidth="1"/>
    <col min="4616" max="4616" width="18.5703125" style="6" customWidth="1"/>
    <col min="4617" max="4617" width="8.5703125" style="6" customWidth="1"/>
    <col min="4618" max="4618" width="9" style="6" customWidth="1"/>
    <col min="4619" max="4620" width="9.42578125" style="6" customWidth="1"/>
    <col min="4621" max="4864" width="9" style="6"/>
    <col min="4865" max="4865" width="14" style="6" customWidth="1"/>
    <col min="4866" max="4866" width="5.85546875" style="6" customWidth="1"/>
    <col min="4867" max="4867" width="7.5703125" style="6" customWidth="1"/>
    <col min="4868" max="4868" width="7.85546875" style="6" customWidth="1"/>
    <col min="4869" max="4869" width="14.28515625" style="6" customWidth="1"/>
    <col min="4870" max="4870" width="7.7109375" style="6" customWidth="1"/>
    <col min="4871" max="4871" width="8.42578125" style="6" customWidth="1"/>
    <col min="4872" max="4872" width="18.5703125" style="6" customWidth="1"/>
    <col min="4873" max="4873" width="8.5703125" style="6" customWidth="1"/>
    <col min="4874" max="4874" width="9" style="6" customWidth="1"/>
    <col min="4875" max="4876" width="9.42578125" style="6" customWidth="1"/>
    <col min="4877" max="5120" width="9" style="6"/>
    <col min="5121" max="5121" width="14" style="6" customWidth="1"/>
    <col min="5122" max="5122" width="5.85546875" style="6" customWidth="1"/>
    <col min="5123" max="5123" width="7.5703125" style="6" customWidth="1"/>
    <col min="5124" max="5124" width="7.85546875" style="6" customWidth="1"/>
    <col min="5125" max="5125" width="14.28515625" style="6" customWidth="1"/>
    <col min="5126" max="5126" width="7.7109375" style="6" customWidth="1"/>
    <col min="5127" max="5127" width="8.42578125" style="6" customWidth="1"/>
    <col min="5128" max="5128" width="18.5703125" style="6" customWidth="1"/>
    <col min="5129" max="5129" width="8.5703125" style="6" customWidth="1"/>
    <col min="5130" max="5130" width="9" style="6" customWidth="1"/>
    <col min="5131" max="5132" width="9.42578125" style="6" customWidth="1"/>
    <col min="5133" max="5376" width="9" style="6"/>
    <col min="5377" max="5377" width="14" style="6" customWidth="1"/>
    <col min="5378" max="5378" width="5.85546875" style="6" customWidth="1"/>
    <col min="5379" max="5379" width="7.5703125" style="6" customWidth="1"/>
    <col min="5380" max="5380" width="7.85546875" style="6" customWidth="1"/>
    <col min="5381" max="5381" width="14.28515625" style="6" customWidth="1"/>
    <col min="5382" max="5382" width="7.7109375" style="6" customWidth="1"/>
    <col min="5383" max="5383" width="8.42578125" style="6" customWidth="1"/>
    <col min="5384" max="5384" width="18.5703125" style="6" customWidth="1"/>
    <col min="5385" max="5385" width="8.5703125" style="6" customWidth="1"/>
    <col min="5386" max="5386" width="9" style="6" customWidth="1"/>
    <col min="5387" max="5388" width="9.42578125" style="6" customWidth="1"/>
    <col min="5389" max="5632" width="9" style="6"/>
    <col min="5633" max="5633" width="14" style="6" customWidth="1"/>
    <col min="5634" max="5634" width="5.85546875" style="6" customWidth="1"/>
    <col min="5635" max="5635" width="7.5703125" style="6" customWidth="1"/>
    <col min="5636" max="5636" width="7.85546875" style="6" customWidth="1"/>
    <col min="5637" max="5637" width="14.28515625" style="6" customWidth="1"/>
    <col min="5638" max="5638" width="7.7109375" style="6" customWidth="1"/>
    <col min="5639" max="5639" width="8.42578125" style="6" customWidth="1"/>
    <col min="5640" max="5640" width="18.5703125" style="6" customWidth="1"/>
    <col min="5641" max="5641" width="8.5703125" style="6" customWidth="1"/>
    <col min="5642" max="5642" width="9" style="6" customWidth="1"/>
    <col min="5643" max="5644" width="9.42578125" style="6" customWidth="1"/>
    <col min="5645" max="5888" width="9" style="6"/>
    <col min="5889" max="5889" width="14" style="6" customWidth="1"/>
    <col min="5890" max="5890" width="5.85546875" style="6" customWidth="1"/>
    <col min="5891" max="5891" width="7.5703125" style="6" customWidth="1"/>
    <col min="5892" max="5892" width="7.85546875" style="6" customWidth="1"/>
    <col min="5893" max="5893" width="14.28515625" style="6" customWidth="1"/>
    <col min="5894" max="5894" width="7.7109375" style="6" customWidth="1"/>
    <col min="5895" max="5895" width="8.42578125" style="6" customWidth="1"/>
    <col min="5896" max="5896" width="18.5703125" style="6" customWidth="1"/>
    <col min="5897" max="5897" width="8.5703125" style="6" customWidth="1"/>
    <col min="5898" max="5898" width="9" style="6" customWidth="1"/>
    <col min="5899" max="5900" width="9.42578125" style="6" customWidth="1"/>
    <col min="5901" max="6144" width="9" style="6"/>
    <col min="6145" max="6145" width="14" style="6" customWidth="1"/>
    <col min="6146" max="6146" width="5.85546875" style="6" customWidth="1"/>
    <col min="6147" max="6147" width="7.5703125" style="6" customWidth="1"/>
    <col min="6148" max="6148" width="7.85546875" style="6" customWidth="1"/>
    <col min="6149" max="6149" width="14.28515625" style="6" customWidth="1"/>
    <col min="6150" max="6150" width="7.7109375" style="6" customWidth="1"/>
    <col min="6151" max="6151" width="8.42578125" style="6" customWidth="1"/>
    <col min="6152" max="6152" width="18.5703125" style="6" customWidth="1"/>
    <col min="6153" max="6153" width="8.5703125" style="6" customWidth="1"/>
    <col min="6154" max="6154" width="9" style="6" customWidth="1"/>
    <col min="6155" max="6156" width="9.42578125" style="6" customWidth="1"/>
    <col min="6157" max="6400" width="9" style="6"/>
    <col min="6401" max="6401" width="14" style="6" customWidth="1"/>
    <col min="6402" max="6402" width="5.85546875" style="6" customWidth="1"/>
    <col min="6403" max="6403" width="7.5703125" style="6" customWidth="1"/>
    <col min="6404" max="6404" width="7.85546875" style="6" customWidth="1"/>
    <col min="6405" max="6405" width="14.28515625" style="6" customWidth="1"/>
    <col min="6406" max="6406" width="7.7109375" style="6" customWidth="1"/>
    <col min="6407" max="6407" width="8.42578125" style="6" customWidth="1"/>
    <col min="6408" max="6408" width="18.5703125" style="6" customWidth="1"/>
    <col min="6409" max="6409" width="8.5703125" style="6" customWidth="1"/>
    <col min="6410" max="6410" width="9" style="6" customWidth="1"/>
    <col min="6411" max="6412" width="9.42578125" style="6" customWidth="1"/>
    <col min="6413" max="6656" width="9" style="6"/>
    <col min="6657" max="6657" width="14" style="6" customWidth="1"/>
    <col min="6658" max="6658" width="5.85546875" style="6" customWidth="1"/>
    <col min="6659" max="6659" width="7.5703125" style="6" customWidth="1"/>
    <col min="6660" max="6660" width="7.85546875" style="6" customWidth="1"/>
    <col min="6661" max="6661" width="14.28515625" style="6" customWidth="1"/>
    <col min="6662" max="6662" width="7.7109375" style="6" customWidth="1"/>
    <col min="6663" max="6663" width="8.42578125" style="6" customWidth="1"/>
    <col min="6664" max="6664" width="18.5703125" style="6" customWidth="1"/>
    <col min="6665" max="6665" width="8.5703125" style="6" customWidth="1"/>
    <col min="6666" max="6666" width="9" style="6" customWidth="1"/>
    <col min="6667" max="6668" width="9.42578125" style="6" customWidth="1"/>
    <col min="6669" max="6912" width="9" style="6"/>
    <col min="6913" max="6913" width="14" style="6" customWidth="1"/>
    <col min="6914" max="6914" width="5.85546875" style="6" customWidth="1"/>
    <col min="6915" max="6915" width="7.5703125" style="6" customWidth="1"/>
    <col min="6916" max="6916" width="7.85546875" style="6" customWidth="1"/>
    <col min="6917" max="6917" width="14.28515625" style="6" customWidth="1"/>
    <col min="6918" max="6918" width="7.7109375" style="6" customWidth="1"/>
    <col min="6919" max="6919" width="8.42578125" style="6" customWidth="1"/>
    <col min="6920" max="6920" width="18.5703125" style="6" customWidth="1"/>
    <col min="6921" max="6921" width="8.5703125" style="6" customWidth="1"/>
    <col min="6922" max="6922" width="9" style="6" customWidth="1"/>
    <col min="6923" max="6924" width="9.42578125" style="6" customWidth="1"/>
    <col min="6925" max="7168" width="9" style="6"/>
    <col min="7169" max="7169" width="14" style="6" customWidth="1"/>
    <col min="7170" max="7170" width="5.85546875" style="6" customWidth="1"/>
    <col min="7171" max="7171" width="7.5703125" style="6" customWidth="1"/>
    <col min="7172" max="7172" width="7.85546875" style="6" customWidth="1"/>
    <col min="7173" max="7173" width="14.28515625" style="6" customWidth="1"/>
    <col min="7174" max="7174" width="7.7109375" style="6" customWidth="1"/>
    <col min="7175" max="7175" width="8.42578125" style="6" customWidth="1"/>
    <col min="7176" max="7176" width="18.5703125" style="6" customWidth="1"/>
    <col min="7177" max="7177" width="8.5703125" style="6" customWidth="1"/>
    <col min="7178" max="7178" width="9" style="6" customWidth="1"/>
    <col min="7179" max="7180" width="9.42578125" style="6" customWidth="1"/>
    <col min="7181" max="7424" width="9" style="6"/>
    <col min="7425" max="7425" width="14" style="6" customWidth="1"/>
    <col min="7426" max="7426" width="5.85546875" style="6" customWidth="1"/>
    <col min="7427" max="7427" width="7.5703125" style="6" customWidth="1"/>
    <col min="7428" max="7428" width="7.85546875" style="6" customWidth="1"/>
    <col min="7429" max="7429" width="14.28515625" style="6" customWidth="1"/>
    <col min="7430" max="7430" width="7.7109375" style="6" customWidth="1"/>
    <col min="7431" max="7431" width="8.42578125" style="6" customWidth="1"/>
    <col min="7432" max="7432" width="18.5703125" style="6" customWidth="1"/>
    <col min="7433" max="7433" width="8.5703125" style="6" customWidth="1"/>
    <col min="7434" max="7434" width="9" style="6" customWidth="1"/>
    <col min="7435" max="7436" width="9.42578125" style="6" customWidth="1"/>
    <col min="7437" max="7680" width="9" style="6"/>
    <col min="7681" max="7681" width="14" style="6" customWidth="1"/>
    <col min="7682" max="7682" width="5.85546875" style="6" customWidth="1"/>
    <col min="7683" max="7683" width="7.5703125" style="6" customWidth="1"/>
    <col min="7684" max="7684" width="7.85546875" style="6" customWidth="1"/>
    <col min="7685" max="7685" width="14.28515625" style="6" customWidth="1"/>
    <col min="7686" max="7686" width="7.7109375" style="6" customWidth="1"/>
    <col min="7687" max="7687" width="8.42578125" style="6" customWidth="1"/>
    <col min="7688" max="7688" width="18.5703125" style="6" customWidth="1"/>
    <col min="7689" max="7689" width="8.5703125" style="6" customWidth="1"/>
    <col min="7690" max="7690" width="9" style="6" customWidth="1"/>
    <col min="7691" max="7692" width="9.42578125" style="6" customWidth="1"/>
    <col min="7693" max="7936" width="9" style="6"/>
    <col min="7937" max="7937" width="14" style="6" customWidth="1"/>
    <col min="7938" max="7938" width="5.85546875" style="6" customWidth="1"/>
    <col min="7939" max="7939" width="7.5703125" style="6" customWidth="1"/>
    <col min="7940" max="7940" width="7.85546875" style="6" customWidth="1"/>
    <col min="7941" max="7941" width="14.28515625" style="6" customWidth="1"/>
    <col min="7942" max="7942" width="7.7109375" style="6" customWidth="1"/>
    <col min="7943" max="7943" width="8.42578125" style="6" customWidth="1"/>
    <col min="7944" max="7944" width="18.5703125" style="6" customWidth="1"/>
    <col min="7945" max="7945" width="8.5703125" style="6" customWidth="1"/>
    <col min="7946" max="7946" width="9" style="6" customWidth="1"/>
    <col min="7947" max="7948" width="9.42578125" style="6" customWidth="1"/>
    <col min="7949" max="8192" width="9" style="6"/>
    <col min="8193" max="8193" width="14" style="6" customWidth="1"/>
    <col min="8194" max="8194" width="5.85546875" style="6" customWidth="1"/>
    <col min="8195" max="8195" width="7.5703125" style="6" customWidth="1"/>
    <col min="8196" max="8196" width="7.85546875" style="6" customWidth="1"/>
    <col min="8197" max="8197" width="14.28515625" style="6" customWidth="1"/>
    <col min="8198" max="8198" width="7.7109375" style="6" customWidth="1"/>
    <col min="8199" max="8199" width="8.42578125" style="6" customWidth="1"/>
    <col min="8200" max="8200" width="18.5703125" style="6" customWidth="1"/>
    <col min="8201" max="8201" width="8.5703125" style="6" customWidth="1"/>
    <col min="8202" max="8202" width="9" style="6" customWidth="1"/>
    <col min="8203" max="8204" width="9.42578125" style="6" customWidth="1"/>
    <col min="8205" max="8448" width="9" style="6"/>
    <col min="8449" max="8449" width="14" style="6" customWidth="1"/>
    <col min="8450" max="8450" width="5.85546875" style="6" customWidth="1"/>
    <col min="8451" max="8451" width="7.5703125" style="6" customWidth="1"/>
    <col min="8452" max="8452" width="7.85546875" style="6" customWidth="1"/>
    <col min="8453" max="8453" width="14.28515625" style="6" customWidth="1"/>
    <col min="8454" max="8454" width="7.7109375" style="6" customWidth="1"/>
    <col min="8455" max="8455" width="8.42578125" style="6" customWidth="1"/>
    <col min="8456" max="8456" width="18.5703125" style="6" customWidth="1"/>
    <col min="8457" max="8457" width="8.5703125" style="6" customWidth="1"/>
    <col min="8458" max="8458" width="9" style="6" customWidth="1"/>
    <col min="8459" max="8460" width="9.42578125" style="6" customWidth="1"/>
    <col min="8461" max="8704" width="9" style="6"/>
    <col min="8705" max="8705" width="14" style="6" customWidth="1"/>
    <col min="8706" max="8706" width="5.85546875" style="6" customWidth="1"/>
    <col min="8707" max="8707" width="7.5703125" style="6" customWidth="1"/>
    <col min="8708" max="8708" width="7.85546875" style="6" customWidth="1"/>
    <col min="8709" max="8709" width="14.28515625" style="6" customWidth="1"/>
    <col min="8710" max="8710" width="7.7109375" style="6" customWidth="1"/>
    <col min="8711" max="8711" width="8.42578125" style="6" customWidth="1"/>
    <col min="8712" max="8712" width="18.5703125" style="6" customWidth="1"/>
    <col min="8713" max="8713" width="8.5703125" style="6" customWidth="1"/>
    <col min="8714" max="8714" width="9" style="6" customWidth="1"/>
    <col min="8715" max="8716" width="9.42578125" style="6" customWidth="1"/>
    <col min="8717" max="8960" width="9" style="6"/>
    <col min="8961" max="8961" width="14" style="6" customWidth="1"/>
    <col min="8962" max="8962" width="5.85546875" style="6" customWidth="1"/>
    <col min="8963" max="8963" width="7.5703125" style="6" customWidth="1"/>
    <col min="8964" max="8964" width="7.85546875" style="6" customWidth="1"/>
    <col min="8965" max="8965" width="14.28515625" style="6" customWidth="1"/>
    <col min="8966" max="8966" width="7.7109375" style="6" customWidth="1"/>
    <col min="8967" max="8967" width="8.42578125" style="6" customWidth="1"/>
    <col min="8968" max="8968" width="18.5703125" style="6" customWidth="1"/>
    <col min="8969" max="8969" width="8.5703125" style="6" customWidth="1"/>
    <col min="8970" max="8970" width="9" style="6" customWidth="1"/>
    <col min="8971" max="8972" width="9.42578125" style="6" customWidth="1"/>
    <col min="8973" max="9216" width="9" style="6"/>
    <col min="9217" max="9217" width="14" style="6" customWidth="1"/>
    <col min="9218" max="9218" width="5.85546875" style="6" customWidth="1"/>
    <col min="9219" max="9219" width="7.5703125" style="6" customWidth="1"/>
    <col min="9220" max="9220" width="7.85546875" style="6" customWidth="1"/>
    <col min="9221" max="9221" width="14.28515625" style="6" customWidth="1"/>
    <col min="9222" max="9222" width="7.7109375" style="6" customWidth="1"/>
    <col min="9223" max="9223" width="8.42578125" style="6" customWidth="1"/>
    <col min="9224" max="9224" width="18.5703125" style="6" customWidth="1"/>
    <col min="9225" max="9225" width="8.5703125" style="6" customWidth="1"/>
    <col min="9226" max="9226" width="9" style="6" customWidth="1"/>
    <col min="9227" max="9228" width="9.42578125" style="6" customWidth="1"/>
    <col min="9229" max="9472" width="9" style="6"/>
    <col min="9473" max="9473" width="14" style="6" customWidth="1"/>
    <col min="9474" max="9474" width="5.85546875" style="6" customWidth="1"/>
    <col min="9475" max="9475" width="7.5703125" style="6" customWidth="1"/>
    <col min="9476" max="9476" width="7.85546875" style="6" customWidth="1"/>
    <col min="9477" max="9477" width="14.28515625" style="6" customWidth="1"/>
    <col min="9478" max="9478" width="7.7109375" style="6" customWidth="1"/>
    <col min="9479" max="9479" width="8.42578125" style="6" customWidth="1"/>
    <col min="9480" max="9480" width="18.5703125" style="6" customWidth="1"/>
    <col min="9481" max="9481" width="8.5703125" style="6" customWidth="1"/>
    <col min="9482" max="9482" width="9" style="6" customWidth="1"/>
    <col min="9483" max="9484" width="9.42578125" style="6" customWidth="1"/>
    <col min="9485" max="9728" width="9" style="6"/>
    <col min="9729" max="9729" width="14" style="6" customWidth="1"/>
    <col min="9730" max="9730" width="5.85546875" style="6" customWidth="1"/>
    <col min="9731" max="9731" width="7.5703125" style="6" customWidth="1"/>
    <col min="9732" max="9732" width="7.85546875" style="6" customWidth="1"/>
    <col min="9733" max="9733" width="14.28515625" style="6" customWidth="1"/>
    <col min="9734" max="9734" width="7.7109375" style="6" customWidth="1"/>
    <col min="9735" max="9735" width="8.42578125" style="6" customWidth="1"/>
    <col min="9736" max="9736" width="18.5703125" style="6" customWidth="1"/>
    <col min="9737" max="9737" width="8.5703125" style="6" customWidth="1"/>
    <col min="9738" max="9738" width="9" style="6" customWidth="1"/>
    <col min="9739" max="9740" width="9.42578125" style="6" customWidth="1"/>
    <col min="9741" max="9984" width="9" style="6"/>
    <col min="9985" max="9985" width="14" style="6" customWidth="1"/>
    <col min="9986" max="9986" width="5.85546875" style="6" customWidth="1"/>
    <col min="9987" max="9987" width="7.5703125" style="6" customWidth="1"/>
    <col min="9988" max="9988" width="7.85546875" style="6" customWidth="1"/>
    <col min="9989" max="9989" width="14.28515625" style="6" customWidth="1"/>
    <col min="9990" max="9990" width="7.7109375" style="6" customWidth="1"/>
    <col min="9991" max="9991" width="8.42578125" style="6" customWidth="1"/>
    <col min="9992" max="9992" width="18.5703125" style="6" customWidth="1"/>
    <col min="9993" max="9993" width="8.5703125" style="6" customWidth="1"/>
    <col min="9994" max="9994" width="9" style="6" customWidth="1"/>
    <col min="9995" max="9996" width="9.42578125" style="6" customWidth="1"/>
    <col min="9997" max="10240" width="9" style="6"/>
    <col min="10241" max="10241" width="14" style="6" customWidth="1"/>
    <col min="10242" max="10242" width="5.85546875" style="6" customWidth="1"/>
    <col min="10243" max="10243" width="7.5703125" style="6" customWidth="1"/>
    <col min="10244" max="10244" width="7.85546875" style="6" customWidth="1"/>
    <col min="10245" max="10245" width="14.28515625" style="6" customWidth="1"/>
    <col min="10246" max="10246" width="7.7109375" style="6" customWidth="1"/>
    <col min="10247" max="10247" width="8.42578125" style="6" customWidth="1"/>
    <col min="10248" max="10248" width="18.5703125" style="6" customWidth="1"/>
    <col min="10249" max="10249" width="8.5703125" style="6" customWidth="1"/>
    <col min="10250" max="10250" width="9" style="6" customWidth="1"/>
    <col min="10251" max="10252" width="9.42578125" style="6" customWidth="1"/>
    <col min="10253" max="10496" width="9" style="6"/>
    <col min="10497" max="10497" width="14" style="6" customWidth="1"/>
    <col min="10498" max="10498" width="5.85546875" style="6" customWidth="1"/>
    <col min="10499" max="10499" width="7.5703125" style="6" customWidth="1"/>
    <col min="10500" max="10500" width="7.85546875" style="6" customWidth="1"/>
    <col min="10501" max="10501" width="14.28515625" style="6" customWidth="1"/>
    <col min="10502" max="10502" width="7.7109375" style="6" customWidth="1"/>
    <col min="10503" max="10503" width="8.42578125" style="6" customWidth="1"/>
    <col min="10504" max="10504" width="18.5703125" style="6" customWidth="1"/>
    <col min="10505" max="10505" width="8.5703125" style="6" customWidth="1"/>
    <col min="10506" max="10506" width="9" style="6" customWidth="1"/>
    <col min="10507" max="10508" width="9.42578125" style="6" customWidth="1"/>
    <col min="10509" max="10752" width="9" style="6"/>
    <col min="10753" max="10753" width="14" style="6" customWidth="1"/>
    <col min="10754" max="10754" width="5.85546875" style="6" customWidth="1"/>
    <col min="10755" max="10755" width="7.5703125" style="6" customWidth="1"/>
    <col min="10756" max="10756" width="7.85546875" style="6" customWidth="1"/>
    <col min="10757" max="10757" width="14.28515625" style="6" customWidth="1"/>
    <col min="10758" max="10758" width="7.7109375" style="6" customWidth="1"/>
    <col min="10759" max="10759" width="8.42578125" style="6" customWidth="1"/>
    <col min="10760" max="10760" width="18.5703125" style="6" customWidth="1"/>
    <col min="10761" max="10761" width="8.5703125" style="6" customWidth="1"/>
    <col min="10762" max="10762" width="9" style="6" customWidth="1"/>
    <col min="10763" max="10764" width="9.42578125" style="6" customWidth="1"/>
    <col min="10765" max="11008" width="9" style="6"/>
    <col min="11009" max="11009" width="14" style="6" customWidth="1"/>
    <col min="11010" max="11010" width="5.85546875" style="6" customWidth="1"/>
    <col min="11011" max="11011" width="7.5703125" style="6" customWidth="1"/>
    <col min="11012" max="11012" width="7.85546875" style="6" customWidth="1"/>
    <col min="11013" max="11013" width="14.28515625" style="6" customWidth="1"/>
    <col min="11014" max="11014" width="7.7109375" style="6" customWidth="1"/>
    <col min="11015" max="11015" width="8.42578125" style="6" customWidth="1"/>
    <col min="11016" max="11016" width="18.5703125" style="6" customWidth="1"/>
    <col min="11017" max="11017" width="8.5703125" style="6" customWidth="1"/>
    <col min="11018" max="11018" width="9" style="6" customWidth="1"/>
    <col min="11019" max="11020" width="9.42578125" style="6" customWidth="1"/>
    <col min="11021" max="11264" width="9" style="6"/>
    <col min="11265" max="11265" width="14" style="6" customWidth="1"/>
    <col min="11266" max="11266" width="5.85546875" style="6" customWidth="1"/>
    <col min="11267" max="11267" width="7.5703125" style="6" customWidth="1"/>
    <col min="11268" max="11268" width="7.85546875" style="6" customWidth="1"/>
    <col min="11269" max="11269" width="14.28515625" style="6" customWidth="1"/>
    <col min="11270" max="11270" width="7.7109375" style="6" customWidth="1"/>
    <col min="11271" max="11271" width="8.42578125" style="6" customWidth="1"/>
    <col min="11272" max="11272" width="18.5703125" style="6" customWidth="1"/>
    <col min="11273" max="11273" width="8.5703125" style="6" customWidth="1"/>
    <col min="11274" max="11274" width="9" style="6" customWidth="1"/>
    <col min="11275" max="11276" width="9.42578125" style="6" customWidth="1"/>
    <col min="11277" max="11520" width="9" style="6"/>
    <col min="11521" max="11521" width="14" style="6" customWidth="1"/>
    <col min="11522" max="11522" width="5.85546875" style="6" customWidth="1"/>
    <col min="11523" max="11523" width="7.5703125" style="6" customWidth="1"/>
    <col min="11524" max="11524" width="7.85546875" style="6" customWidth="1"/>
    <col min="11525" max="11525" width="14.28515625" style="6" customWidth="1"/>
    <col min="11526" max="11526" width="7.7109375" style="6" customWidth="1"/>
    <col min="11527" max="11527" width="8.42578125" style="6" customWidth="1"/>
    <col min="11528" max="11528" width="18.5703125" style="6" customWidth="1"/>
    <col min="11529" max="11529" width="8.5703125" style="6" customWidth="1"/>
    <col min="11530" max="11530" width="9" style="6" customWidth="1"/>
    <col min="11531" max="11532" width="9.42578125" style="6" customWidth="1"/>
    <col min="11533" max="11776" width="9" style="6"/>
    <col min="11777" max="11777" width="14" style="6" customWidth="1"/>
    <col min="11778" max="11778" width="5.85546875" style="6" customWidth="1"/>
    <col min="11779" max="11779" width="7.5703125" style="6" customWidth="1"/>
    <col min="11780" max="11780" width="7.85546875" style="6" customWidth="1"/>
    <col min="11781" max="11781" width="14.28515625" style="6" customWidth="1"/>
    <col min="11782" max="11782" width="7.7109375" style="6" customWidth="1"/>
    <col min="11783" max="11783" width="8.42578125" style="6" customWidth="1"/>
    <col min="11784" max="11784" width="18.5703125" style="6" customWidth="1"/>
    <col min="11785" max="11785" width="8.5703125" style="6" customWidth="1"/>
    <col min="11786" max="11786" width="9" style="6" customWidth="1"/>
    <col min="11787" max="11788" width="9.42578125" style="6" customWidth="1"/>
    <col min="11789" max="12032" width="9" style="6"/>
    <col min="12033" max="12033" width="14" style="6" customWidth="1"/>
    <col min="12034" max="12034" width="5.85546875" style="6" customWidth="1"/>
    <col min="12035" max="12035" width="7.5703125" style="6" customWidth="1"/>
    <col min="12036" max="12036" width="7.85546875" style="6" customWidth="1"/>
    <col min="12037" max="12037" width="14.28515625" style="6" customWidth="1"/>
    <col min="12038" max="12038" width="7.7109375" style="6" customWidth="1"/>
    <col min="12039" max="12039" width="8.42578125" style="6" customWidth="1"/>
    <col min="12040" max="12040" width="18.5703125" style="6" customWidth="1"/>
    <col min="12041" max="12041" width="8.5703125" style="6" customWidth="1"/>
    <col min="12042" max="12042" width="9" style="6" customWidth="1"/>
    <col min="12043" max="12044" width="9.42578125" style="6" customWidth="1"/>
    <col min="12045" max="12288" width="9" style="6"/>
    <col min="12289" max="12289" width="14" style="6" customWidth="1"/>
    <col min="12290" max="12290" width="5.85546875" style="6" customWidth="1"/>
    <col min="12291" max="12291" width="7.5703125" style="6" customWidth="1"/>
    <col min="12292" max="12292" width="7.85546875" style="6" customWidth="1"/>
    <col min="12293" max="12293" width="14.28515625" style="6" customWidth="1"/>
    <col min="12294" max="12294" width="7.7109375" style="6" customWidth="1"/>
    <col min="12295" max="12295" width="8.42578125" style="6" customWidth="1"/>
    <col min="12296" max="12296" width="18.5703125" style="6" customWidth="1"/>
    <col min="12297" max="12297" width="8.5703125" style="6" customWidth="1"/>
    <col min="12298" max="12298" width="9" style="6" customWidth="1"/>
    <col min="12299" max="12300" width="9.42578125" style="6" customWidth="1"/>
    <col min="12301" max="12544" width="9" style="6"/>
    <col min="12545" max="12545" width="14" style="6" customWidth="1"/>
    <col min="12546" max="12546" width="5.85546875" style="6" customWidth="1"/>
    <col min="12547" max="12547" width="7.5703125" style="6" customWidth="1"/>
    <col min="12548" max="12548" width="7.85546875" style="6" customWidth="1"/>
    <col min="12549" max="12549" width="14.28515625" style="6" customWidth="1"/>
    <col min="12550" max="12550" width="7.7109375" style="6" customWidth="1"/>
    <col min="12551" max="12551" width="8.42578125" style="6" customWidth="1"/>
    <col min="12552" max="12552" width="18.5703125" style="6" customWidth="1"/>
    <col min="12553" max="12553" width="8.5703125" style="6" customWidth="1"/>
    <col min="12554" max="12554" width="9" style="6" customWidth="1"/>
    <col min="12555" max="12556" width="9.42578125" style="6" customWidth="1"/>
    <col min="12557" max="12800" width="9" style="6"/>
    <col min="12801" max="12801" width="14" style="6" customWidth="1"/>
    <col min="12802" max="12802" width="5.85546875" style="6" customWidth="1"/>
    <col min="12803" max="12803" width="7.5703125" style="6" customWidth="1"/>
    <col min="12804" max="12804" width="7.85546875" style="6" customWidth="1"/>
    <col min="12805" max="12805" width="14.28515625" style="6" customWidth="1"/>
    <col min="12806" max="12806" width="7.7109375" style="6" customWidth="1"/>
    <col min="12807" max="12807" width="8.42578125" style="6" customWidth="1"/>
    <col min="12808" max="12808" width="18.5703125" style="6" customWidth="1"/>
    <col min="12809" max="12809" width="8.5703125" style="6" customWidth="1"/>
    <col min="12810" max="12810" width="9" style="6" customWidth="1"/>
    <col min="12811" max="12812" width="9.42578125" style="6" customWidth="1"/>
    <col min="12813" max="13056" width="9" style="6"/>
    <col min="13057" max="13057" width="14" style="6" customWidth="1"/>
    <col min="13058" max="13058" width="5.85546875" style="6" customWidth="1"/>
    <col min="13059" max="13059" width="7.5703125" style="6" customWidth="1"/>
    <col min="13060" max="13060" width="7.85546875" style="6" customWidth="1"/>
    <col min="13061" max="13061" width="14.28515625" style="6" customWidth="1"/>
    <col min="13062" max="13062" width="7.7109375" style="6" customWidth="1"/>
    <col min="13063" max="13063" width="8.42578125" style="6" customWidth="1"/>
    <col min="13064" max="13064" width="18.5703125" style="6" customWidth="1"/>
    <col min="13065" max="13065" width="8.5703125" style="6" customWidth="1"/>
    <col min="13066" max="13066" width="9" style="6" customWidth="1"/>
    <col min="13067" max="13068" width="9.42578125" style="6" customWidth="1"/>
    <col min="13069" max="13312" width="9" style="6"/>
    <col min="13313" max="13313" width="14" style="6" customWidth="1"/>
    <col min="13314" max="13314" width="5.85546875" style="6" customWidth="1"/>
    <col min="13315" max="13315" width="7.5703125" style="6" customWidth="1"/>
    <col min="13316" max="13316" width="7.85546875" style="6" customWidth="1"/>
    <col min="13317" max="13317" width="14.28515625" style="6" customWidth="1"/>
    <col min="13318" max="13318" width="7.7109375" style="6" customWidth="1"/>
    <col min="13319" max="13319" width="8.42578125" style="6" customWidth="1"/>
    <col min="13320" max="13320" width="18.5703125" style="6" customWidth="1"/>
    <col min="13321" max="13321" width="8.5703125" style="6" customWidth="1"/>
    <col min="13322" max="13322" width="9" style="6" customWidth="1"/>
    <col min="13323" max="13324" width="9.42578125" style="6" customWidth="1"/>
    <col min="13325" max="13568" width="9" style="6"/>
    <col min="13569" max="13569" width="14" style="6" customWidth="1"/>
    <col min="13570" max="13570" width="5.85546875" style="6" customWidth="1"/>
    <col min="13571" max="13571" width="7.5703125" style="6" customWidth="1"/>
    <col min="13572" max="13572" width="7.85546875" style="6" customWidth="1"/>
    <col min="13573" max="13573" width="14.28515625" style="6" customWidth="1"/>
    <col min="13574" max="13574" width="7.7109375" style="6" customWidth="1"/>
    <col min="13575" max="13575" width="8.42578125" style="6" customWidth="1"/>
    <col min="13576" max="13576" width="18.5703125" style="6" customWidth="1"/>
    <col min="13577" max="13577" width="8.5703125" style="6" customWidth="1"/>
    <col min="13578" max="13578" width="9" style="6" customWidth="1"/>
    <col min="13579" max="13580" width="9.42578125" style="6" customWidth="1"/>
    <col min="13581" max="13824" width="9" style="6"/>
    <col min="13825" max="13825" width="14" style="6" customWidth="1"/>
    <col min="13826" max="13826" width="5.85546875" style="6" customWidth="1"/>
    <col min="13827" max="13827" width="7.5703125" style="6" customWidth="1"/>
    <col min="13828" max="13828" width="7.85546875" style="6" customWidth="1"/>
    <col min="13829" max="13829" width="14.28515625" style="6" customWidth="1"/>
    <col min="13830" max="13830" width="7.7109375" style="6" customWidth="1"/>
    <col min="13831" max="13831" width="8.42578125" style="6" customWidth="1"/>
    <col min="13832" max="13832" width="18.5703125" style="6" customWidth="1"/>
    <col min="13833" max="13833" width="8.5703125" style="6" customWidth="1"/>
    <col min="13834" max="13834" width="9" style="6" customWidth="1"/>
    <col min="13835" max="13836" width="9.42578125" style="6" customWidth="1"/>
    <col min="13837" max="14080" width="9" style="6"/>
    <col min="14081" max="14081" width="14" style="6" customWidth="1"/>
    <col min="14082" max="14082" width="5.85546875" style="6" customWidth="1"/>
    <col min="14083" max="14083" width="7.5703125" style="6" customWidth="1"/>
    <col min="14084" max="14084" width="7.85546875" style="6" customWidth="1"/>
    <col min="14085" max="14085" width="14.28515625" style="6" customWidth="1"/>
    <col min="14086" max="14086" width="7.7109375" style="6" customWidth="1"/>
    <col min="14087" max="14087" width="8.42578125" style="6" customWidth="1"/>
    <col min="14088" max="14088" width="18.5703125" style="6" customWidth="1"/>
    <col min="14089" max="14089" width="8.5703125" style="6" customWidth="1"/>
    <col min="14090" max="14090" width="9" style="6" customWidth="1"/>
    <col min="14091" max="14092" width="9.42578125" style="6" customWidth="1"/>
    <col min="14093" max="14336" width="9" style="6"/>
    <col min="14337" max="14337" width="14" style="6" customWidth="1"/>
    <col min="14338" max="14338" width="5.85546875" style="6" customWidth="1"/>
    <col min="14339" max="14339" width="7.5703125" style="6" customWidth="1"/>
    <col min="14340" max="14340" width="7.85546875" style="6" customWidth="1"/>
    <col min="14341" max="14341" width="14.28515625" style="6" customWidth="1"/>
    <col min="14342" max="14342" width="7.7109375" style="6" customWidth="1"/>
    <col min="14343" max="14343" width="8.42578125" style="6" customWidth="1"/>
    <col min="14344" max="14344" width="18.5703125" style="6" customWidth="1"/>
    <col min="14345" max="14345" width="8.5703125" style="6" customWidth="1"/>
    <col min="14346" max="14346" width="9" style="6" customWidth="1"/>
    <col min="14347" max="14348" width="9.42578125" style="6" customWidth="1"/>
    <col min="14349" max="14592" width="9" style="6"/>
    <col min="14593" max="14593" width="14" style="6" customWidth="1"/>
    <col min="14594" max="14594" width="5.85546875" style="6" customWidth="1"/>
    <col min="14595" max="14595" width="7.5703125" style="6" customWidth="1"/>
    <col min="14596" max="14596" width="7.85546875" style="6" customWidth="1"/>
    <col min="14597" max="14597" width="14.28515625" style="6" customWidth="1"/>
    <col min="14598" max="14598" width="7.7109375" style="6" customWidth="1"/>
    <col min="14599" max="14599" width="8.42578125" style="6" customWidth="1"/>
    <col min="14600" max="14600" width="18.5703125" style="6" customWidth="1"/>
    <col min="14601" max="14601" width="8.5703125" style="6" customWidth="1"/>
    <col min="14602" max="14602" width="9" style="6" customWidth="1"/>
    <col min="14603" max="14604" width="9.42578125" style="6" customWidth="1"/>
    <col min="14605" max="14848" width="9" style="6"/>
    <col min="14849" max="14849" width="14" style="6" customWidth="1"/>
    <col min="14850" max="14850" width="5.85546875" style="6" customWidth="1"/>
    <col min="14851" max="14851" width="7.5703125" style="6" customWidth="1"/>
    <col min="14852" max="14852" width="7.85546875" style="6" customWidth="1"/>
    <col min="14853" max="14853" width="14.28515625" style="6" customWidth="1"/>
    <col min="14854" max="14854" width="7.7109375" style="6" customWidth="1"/>
    <col min="14855" max="14855" width="8.42578125" style="6" customWidth="1"/>
    <col min="14856" max="14856" width="18.5703125" style="6" customWidth="1"/>
    <col min="14857" max="14857" width="8.5703125" style="6" customWidth="1"/>
    <col min="14858" max="14858" width="9" style="6" customWidth="1"/>
    <col min="14859" max="14860" width="9.42578125" style="6" customWidth="1"/>
    <col min="14861" max="15104" width="9" style="6"/>
    <col min="15105" max="15105" width="14" style="6" customWidth="1"/>
    <col min="15106" max="15106" width="5.85546875" style="6" customWidth="1"/>
    <col min="15107" max="15107" width="7.5703125" style="6" customWidth="1"/>
    <col min="15108" max="15108" width="7.85546875" style="6" customWidth="1"/>
    <col min="15109" max="15109" width="14.28515625" style="6" customWidth="1"/>
    <col min="15110" max="15110" width="7.7109375" style="6" customWidth="1"/>
    <col min="15111" max="15111" width="8.42578125" style="6" customWidth="1"/>
    <col min="15112" max="15112" width="18.5703125" style="6" customWidth="1"/>
    <col min="15113" max="15113" width="8.5703125" style="6" customWidth="1"/>
    <col min="15114" max="15114" width="9" style="6" customWidth="1"/>
    <col min="15115" max="15116" width="9.42578125" style="6" customWidth="1"/>
    <col min="15117" max="15360" width="9" style="6"/>
    <col min="15361" max="15361" width="14" style="6" customWidth="1"/>
    <col min="15362" max="15362" width="5.85546875" style="6" customWidth="1"/>
    <col min="15363" max="15363" width="7.5703125" style="6" customWidth="1"/>
    <col min="15364" max="15364" width="7.85546875" style="6" customWidth="1"/>
    <col min="15365" max="15365" width="14.28515625" style="6" customWidth="1"/>
    <col min="15366" max="15366" width="7.7109375" style="6" customWidth="1"/>
    <col min="15367" max="15367" width="8.42578125" style="6" customWidth="1"/>
    <col min="15368" max="15368" width="18.5703125" style="6" customWidth="1"/>
    <col min="15369" max="15369" width="8.5703125" style="6" customWidth="1"/>
    <col min="15370" max="15370" width="9" style="6" customWidth="1"/>
    <col min="15371" max="15372" width="9.42578125" style="6" customWidth="1"/>
    <col min="15373" max="15616" width="9" style="6"/>
    <col min="15617" max="15617" width="14" style="6" customWidth="1"/>
    <col min="15618" max="15618" width="5.85546875" style="6" customWidth="1"/>
    <col min="15619" max="15619" width="7.5703125" style="6" customWidth="1"/>
    <col min="15620" max="15620" width="7.85546875" style="6" customWidth="1"/>
    <col min="15621" max="15621" width="14.28515625" style="6" customWidth="1"/>
    <col min="15622" max="15622" width="7.7109375" style="6" customWidth="1"/>
    <col min="15623" max="15623" width="8.42578125" style="6" customWidth="1"/>
    <col min="15624" max="15624" width="18.5703125" style="6" customWidth="1"/>
    <col min="15625" max="15625" width="8.5703125" style="6" customWidth="1"/>
    <col min="15626" max="15626" width="9" style="6" customWidth="1"/>
    <col min="15627" max="15628" width="9.42578125" style="6" customWidth="1"/>
    <col min="15629" max="15872" width="9" style="6"/>
    <col min="15873" max="15873" width="14" style="6" customWidth="1"/>
    <col min="15874" max="15874" width="5.85546875" style="6" customWidth="1"/>
    <col min="15875" max="15875" width="7.5703125" style="6" customWidth="1"/>
    <col min="15876" max="15876" width="7.85546875" style="6" customWidth="1"/>
    <col min="15877" max="15877" width="14.28515625" style="6" customWidth="1"/>
    <col min="15878" max="15878" width="7.7109375" style="6" customWidth="1"/>
    <col min="15879" max="15879" width="8.42578125" style="6" customWidth="1"/>
    <col min="15880" max="15880" width="18.5703125" style="6" customWidth="1"/>
    <col min="15881" max="15881" width="8.5703125" style="6" customWidth="1"/>
    <col min="15882" max="15882" width="9" style="6" customWidth="1"/>
    <col min="15883" max="15884" width="9.42578125" style="6" customWidth="1"/>
    <col min="15885" max="16128" width="9" style="6"/>
    <col min="16129" max="16129" width="14" style="6" customWidth="1"/>
    <col min="16130" max="16130" width="5.85546875" style="6" customWidth="1"/>
    <col min="16131" max="16131" width="7.5703125" style="6" customWidth="1"/>
    <col min="16132" max="16132" width="7.85546875" style="6" customWidth="1"/>
    <col min="16133" max="16133" width="14.28515625" style="6" customWidth="1"/>
    <col min="16134" max="16134" width="7.7109375" style="6" customWidth="1"/>
    <col min="16135" max="16135" width="8.42578125" style="6" customWidth="1"/>
    <col min="16136" max="16136" width="18.5703125" style="6" customWidth="1"/>
    <col min="16137" max="16137" width="8.5703125" style="6" customWidth="1"/>
    <col min="16138" max="16138" width="9" style="6" customWidth="1"/>
    <col min="16139" max="16140" width="9.42578125" style="6" customWidth="1"/>
    <col min="16141" max="16384" width="9" style="6"/>
  </cols>
  <sheetData>
    <row r="1" spans="1:15">
      <c r="A1" s="220"/>
      <c r="B1" s="221"/>
      <c r="C1" s="4"/>
      <c r="D1" s="4"/>
      <c r="E1" s="1"/>
      <c r="F1" s="3"/>
      <c r="G1" s="3"/>
      <c r="H1" s="1"/>
      <c r="I1" s="3"/>
      <c r="J1" s="3"/>
      <c r="K1" s="3"/>
      <c r="L1" s="3"/>
    </row>
    <row r="2" spans="1:15" ht="72" customHeight="1">
      <c r="A2" s="7"/>
      <c r="B2" s="198"/>
      <c r="C2" s="222"/>
      <c r="D2" s="316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</row>
    <row r="3" spans="1:15" ht="18.75">
      <c r="A3" s="7"/>
      <c r="B3" s="198"/>
      <c r="D3" s="560" t="s">
        <v>228</v>
      </c>
      <c r="E3" s="560"/>
      <c r="F3" s="560"/>
      <c r="G3" s="560"/>
      <c r="H3" s="560"/>
      <c r="I3" s="560"/>
      <c r="J3" s="560"/>
      <c r="K3" s="560"/>
      <c r="L3" s="23"/>
    </row>
    <row r="4" spans="1:15" ht="21" customHeight="1">
      <c r="A4" s="7"/>
      <c r="B4" s="198"/>
      <c r="C4" s="16"/>
      <c r="D4" s="561" t="s">
        <v>229</v>
      </c>
      <c r="E4" s="561"/>
      <c r="F4" s="561"/>
      <c r="G4" s="561"/>
      <c r="H4" s="561"/>
      <c r="I4" s="561"/>
      <c r="J4" s="561"/>
      <c r="K4" s="561"/>
      <c r="L4" s="23"/>
    </row>
    <row r="5" spans="1:15" ht="13.5" customHeight="1">
      <c r="A5" s="7"/>
      <c r="B5" s="198"/>
      <c r="C5" s="16"/>
      <c r="D5" s="20"/>
      <c r="F5" s="19"/>
      <c r="G5" s="19"/>
      <c r="I5" s="19"/>
      <c r="J5" s="23"/>
      <c r="K5" s="23"/>
      <c r="L5" s="23"/>
    </row>
    <row r="6" spans="1:15" ht="15.75">
      <c r="A6" s="7"/>
      <c r="B6" s="198"/>
      <c r="C6" s="20"/>
      <c r="D6" s="20"/>
      <c r="E6" s="7"/>
      <c r="F6" s="21"/>
      <c r="G6" s="21"/>
      <c r="H6" s="7"/>
      <c r="I6" s="21"/>
      <c r="J6" s="223"/>
      <c r="K6" s="193" t="s">
        <v>2</v>
      </c>
      <c r="L6" s="612">
        <f>'NE-AEC7 (DIRECTLY)'!$J$6</f>
        <v>41046</v>
      </c>
    </row>
    <row r="7" spans="1:15" ht="40.5" hidden="1" customHeight="1">
      <c r="A7" s="178" t="s">
        <v>21</v>
      </c>
      <c r="B7" s="178" t="s">
        <v>22</v>
      </c>
      <c r="C7" s="178" t="s">
        <v>23</v>
      </c>
      <c r="D7" s="178" t="s">
        <v>5</v>
      </c>
      <c r="E7" s="178" t="s">
        <v>230</v>
      </c>
      <c r="F7" s="26" t="s">
        <v>5</v>
      </c>
      <c r="G7" s="179" t="s">
        <v>231</v>
      </c>
      <c r="H7" s="224" t="s">
        <v>232</v>
      </c>
      <c r="I7" s="179" t="s">
        <v>233</v>
      </c>
      <c r="J7" s="225" t="s">
        <v>234</v>
      </c>
      <c r="K7" s="225" t="s">
        <v>235</v>
      </c>
      <c r="L7" s="225" t="s">
        <v>236</v>
      </c>
    </row>
    <row r="8" spans="1:15" ht="35.25" hidden="1" customHeight="1">
      <c r="A8" s="44" t="e">
        <f>'[1]WA-WAF1'!#REF!</f>
        <v>#REF!</v>
      </c>
      <c r="B8" s="226" t="e">
        <f>'[1]WA-WAF1'!#REF!</f>
        <v>#REF!</v>
      </c>
      <c r="C8" s="227" t="e">
        <f>'[1]WA-WAF1'!#REF!</f>
        <v>#REF!</v>
      </c>
      <c r="D8" s="227" t="e">
        <f>'[1]WA-WAF1'!#REF!</f>
        <v>#REF!</v>
      </c>
      <c r="E8" s="46" t="e">
        <f>'[1]WA-WAF1'!#REF!</f>
        <v>#REF!</v>
      </c>
      <c r="F8" s="48" t="e">
        <f>'[1]WA-WAF1'!#REF!</f>
        <v>#REF!</v>
      </c>
      <c r="G8" s="47">
        <v>40525</v>
      </c>
      <c r="H8" s="183" t="s">
        <v>237</v>
      </c>
      <c r="I8" s="228">
        <v>40526</v>
      </c>
      <c r="J8" s="228">
        <f>I8+8</f>
        <v>40534</v>
      </c>
      <c r="K8" s="228">
        <f t="shared" ref="K8:L23" si="0">J8+2</f>
        <v>40536</v>
      </c>
      <c r="L8" s="228">
        <f t="shared" si="0"/>
        <v>40538</v>
      </c>
    </row>
    <row r="9" spans="1:15" ht="35.25" hidden="1" customHeight="1">
      <c r="A9" s="44" t="e">
        <f>'[1]WA-WAF1'!#REF!</f>
        <v>#REF!</v>
      </c>
      <c r="B9" s="226" t="e">
        <f>'[1]WA-WAF1'!#REF!</f>
        <v>#REF!</v>
      </c>
      <c r="C9" s="227" t="e">
        <f>'[1]WA-WAF1'!#REF!</f>
        <v>#REF!</v>
      </c>
      <c r="D9" s="227" t="e">
        <f>'[1]WA-WAF1'!#REF!</f>
        <v>#REF!</v>
      </c>
      <c r="E9" s="46" t="e">
        <f>'[1]WA-WAF1'!#REF!</f>
        <v>#REF!</v>
      </c>
      <c r="F9" s="48" t="e">
        <f>'[1]WA-WAF1'!#REF!</f>
        <v>#REF!</v>
      </c>
      <c r="G9" s="47">
        <f>G8+6</f>
        <v>40531</v>
      </c>
      <c r="H9" s="183" t="s">
        <v>238</v>
      </c>
      <c r="I9" s="228">
        <f t="shared" ref="I9:I14" si="1">I8+7</f>
        <v>40533</v>
      </c>
      <c r="J9" s="228">
        <f>I9+8</f>
        <v>40541</v>
      </c>
      <c r="K9" s="228">
        <f t="shared" si="0"/>
        <v>40543</v>
      </c>
      <c r="L9" s="228">
        <f t="shared" si="0"/>
        <v>40545</v>
      </c>
    </row>
    <row r="10" spans="1:15" ht="35.25" hidden="1" customHeight="1">
      <c r="A10" s="44" t="e">
        <f>'[1]WA-WAF1'!#REF!</f>
        <v>#REF!</v>
      </c>
      <c r="B10" s="226" t="e">
        <f>'[1]WA-WAF1'!#REF!</f>
        <v>#REF!</v>
      </c>
      <c r="C10" s="227" t="e">
        <f>'[1]WA-WAF1'!#REF!</f>
        <v>#REF!</v>
      </c>
      <c r="D10" s="227" t="e">
        <f>'[1]WA-WAF1'!#REF!</f>
        <v>#REF!</v>
      </c>
      <c r="E10" s="46" t="e">
        <f>'[1]WA-WAF1'!#REF!</f>
        <v>#REF!</v>
      </c>
      <c r="F10" s="48" t="e">
        <f>'[1]WA-WAF1'!#REF!</f>
        <v>#REF!</v>
      </c>
      <c r="G10" s="47">
        <f>G9+7</f>
        <v>40538</v>
      </c>
      <c r="H10" s="183" t="s">
        <v>239</v>
      </c>
      <c r="I10" s="228">
        <f t="shared" si="1"/>
        <v>40540</v>
      </c>
      <c r="J10" s="228">
        <f>I10+8</f>
        <v>40548</v>
      </c>
      <c r="K10" s="228">
        <f t="shared" si="0"/>
        <v>40550</v>
      </c>
      <c r="L10" s="228">
        <f t="shared" si="0"/>
        <v>40552</v>
      </c>
    </row>
    <row r="11" spans="1:15" ht="35.25" hidden="1" customHeight="1">
      <c r="A11" s="44" t="e">
        <f>'[1]WA-WAF1'!#REF!</f>
        <v>#REF!</v>
      </c>
      <c r="B11" s="226" t="e">
        <f>'[1]WA-WAF1'!#REF!</f>
        <v>#REF!</v>
      </c>
      <c r="C11" s="227" t="e">
        <f>'[1]WA-WAF1'!#REF!</f>
        <v>#REF!</v>
      </c>
      <c r="D11" s="227" t="e">
        <f>'[1]WA-WAF1'!#REF!</f>
        <v>#REF!</v>
      </c>
      <c r="E11" s="46" t="e">
        <f>'[1]WA-WAF1'!#REF!</f>
        <v>#REF!</v>
      </c>
      <c r="F11" s="48">
        <f>'[1]NE-AEC2'!G15</f>
        <v>40528</v>
      </c>
      <c r="G11" s="47">
        <f>G10+7</f>
        <v>40545</v>
      </c>
      <c r="H11" s="183" t="s">
        <v>240</v>
      </c>
      <c r="I11" s="228">
        <f t="shared" si="1"/>
        <v>40547</v>
      </c>
      <c r="J11" s="228">
        <f>I11+8</f>
        <v>40555</v>
      </c>
      <c r="K11" s="228">
        <f t="shared" si="0"/>
        <v>40557</v>
      </c>
      <c r="L11" s="228">
        <f t="shared" si="0"/>
        <v>40559</v>
      </c>
    </row>
    <row r="12" spans="1:15" ht="35.25" hidden="1" customHeight="1">
      <c r="A12" s="44" t="str">
        <f>'[1]NE-AEC2'!A22</f>
        <v>OSHAIRIJ</v>
      </c>
      <c r="B12" s="226" t="str">
        <f>'[1]NE-AEC2'!B22</f>
        <v>005S</v>
      </c>
      <c r="C12" s="227">
        <f>'[1]NE-AEC2'!C22</f>
        <v>40528</v>
      </c>
      <c r="D12" s="227" t="e">
        <f>'[1]WA-WAF1'!#REF!</f>
        <v>#REF!</v>
      </c>
      <c r="E12" s="46" t="e">
        <f>'[1]WA-WAF1'!#REF!</f>
        <v>#REF!</v>
      </c>
      <c r="F12" s="48">
        <f>'[1]NE-AEC2'!G20</f>
        <v>40535</v>
      </c>
      <c r="G12" s="47">
        <f>G11+7</f>
        <v>40552</v>
      </c>
      <c r="H12" s="183" t="s">
        <v>241</v>
      </c>
      <c r="I12" s="228">
        <f>I11+9</f>
        <v>40556</v>
      </c>
      <c r="J12" s="228">
        <f>I12+13</f>
        <v>40569</v>
      </c>
      <c r="K12" s="228">
        <f t="shared" si="0"/>
        <v>40571</v>
      </c>
      <c r="L12" s="228">
        <f t="shared" si="0"/>
        <v>40573</v>
      </c>
    </row>
    <row r="13" spans="1:15" ht="35.25" hidden="1" customHeight="1">
      <c r="A13" s="44" t="str">
        <f>'[1]NE-AEC2'!A27</f>
        <v>OSHAIRIJ</v>
      </c>
      <c r="B13" s="229">
        <f>'[1]NE-AEC2'!B27</f>
        <v>6</v>
      </c>
      <c r="C13" s="227">
        <f>'[1]NE-AEC2'!C27</f>
        <v>40535</v>
      </c>
      <c r="D13" s="227" t="e">
        <f>'[1]WA-WAF1'!#REF!</f>
        <v>#REF!</v>
      </c>
      <c r="E13" s="46" t="str">
        <f>'[1]NE-AEC2'!$F$25</f>
        <v>AL SAFAT  
1051W</v>
      </c>
      <c r="F13" s="48">
        <f>'[1]NE-AEC2'!G25</f>
        <v>40542</v>
      </c>
      <c r="G13" s="47">
        <f>G12+7</f>
        <v>40559</v>
      </c>
      <c r="H13" s="183" t="s">
        <v>242</v>
      </c>
      <c r="I13" s="228">
        <f>I12+5</f>
        <v>40561</v>
      </c>
      <c r="J13" s="228">
        <f>I13+15</f>
        <v>40576</v>
      </c>
      <c r="K13" s="228">
        <f t="shared" si="0"/>
        <v>40578</v>
      </c>
      <c r="L13" s="228">
        <f t="shared" si="0"/>
        <v>40580</v>
      </c>
    </row>
    <row r="14" spans="1:15" ht="35.25" hidden="1" customHeight="1">
      <c r="A14" s="44" t="str">
        <f>'[1]NE-AEC2'!A32</f>
        <v>OSHAIRIJ</v>
      </c>
      <c r="B14" s="229">
        <f>B13+1</f>
        <v>7</v>
      </c>
      <c r="C14" s="227">
        <f>'[1]NE-AEC2'!C32</f>
        <v>40542</v>
      </c>
      <c r="D14" s="227" t="e">
        <f>'[1]WA-WAF1'!#REF!</f>
        <v>#REF!</v>
      </c>
      <c r="E14" s="46" t="str">
        <f>'[1]NE-AEC2'!$F$30</f>
        <v>HATTA
1052W</v>
      </c>
      <c r="F14" s="48">
        <f>'[1]NE-AEC2'!G30</f>
        <v>40549</v>
      </c>
      <c r="G14" s="47">
        <f>G13+7</f>
        <v>40566</v>
      </c>
      <c r="H14" s="183" t="s">
        <v>243</v>
      </c>
      <c r="I14" s="228">
        <f t="shared" si="1"/>
        <v>40568</v>
      </c>
      <c r="J14" s="228">
        <f>I14+15</f>
        <v>40583</v>
      </c>
      <c r="K14" s="228">
        <f t="shared" si="0"/>
        <v>40585</v>
      </c>
      <c r="L14" s="228">
        <f t="shared" si="0"/>
        <v>40587</v>
      </c>
    </row>
    <row r="15" spans="1:15" s="33" customFormat="1" ht="35.25" hidden="1" customHeight="1">
      <c r="A15" s="132" t="e">
        <f>'[1]WM-AMC1'!#REF!</f>
        <v>#REF!</v>
      </c>
      <c r="B15" s="230" t="e">
        <f>'[1]WM-AMC1'!#REF!</f>
        <v>#REF!</v>
      </c>
      <c r="C15" s="135" t="e">
        <f>'[1]WM-AMC1'!#REF!</f>
        <v>#REF!</v>
      </c>
      <c r="D15" s="135" t="e">
        <f>C15+3</f>
        <v>#REF!</v>
      </c>
      <c r="E15" s="73" t="str">
        <f>'[1]NE-AEC2'!$F$35</f>
        <v>AL HILAL
1101W</v>
      </c>
      <c r="F15" s="231">
        <f t="shared" ref="F15:G30" si="2">F14+7</f>
        <v>40556</v>
      </c>
      <c r="G15" s="32">
        <f t="shared" si="2"/>
        <v>40573</v>
      </c>
      <c r="H15" s="186" t="s">
        <v>244</v>
      </c>
      <c r="I15" s="232">
        <f>I14+8</f>
        <v>40576</v>
      </c>
      <c r="J15" s="228">
        <f>I15+15</f>
        <v>40591</v>
      </c>
      <c r="K15" s="228">
        <f t="shared" si="0"/>
        <v>40593</v>
      </c>
      <c r="L15" s="228">
        <f t="shared" si="0"/>
        <v>40595</v>
      </c>
    </row>
    <row r="16" spans="1:15" s="33" customFormat="1" ht="35.25" hidden="1" customHeight="1">
      <c r="A16" s="132" t="e">
        <f>'[1]WM-AMC1'!#REF!</f>
        <v>#REF!</v>
      </c>
      <c r="B16" s="230" t="e">
        <f>'[1]WM-AMC1'!#REF!</f>
        <v>#REF!</v>
      </c>
      <c r="C16" s="135" t="e">
        <f>'[1]WM-AMC1'!#REF!</f>
        <v>#REF!</v>
      </c>
      <c r="D16" s="135" t="e">
        <f t="shared" ref="D16:D75" si="3">C16+3</f>
        <v>#REF!</v>
      </c>
      <c r="E16" s="73" t="str">
        <f>'[1]NE-AEC2'!$F$40</f>
        <v>MAYSSAN
1102W</v>
      </c>
      <c r="F16" s="231">
        <f t="shared" si="2"/>
        <v>40563</v>
      </c>
      <c r="G16" s="32">
        <f t="shared" si="2"/>
        <v>40580</v>
      </c>
      <c r="H16" s="186" t="s">
        <v>35</v>
      </c>
      <c r="I16" s="232">
        <f>I15+7</f>
        <v>40583</v>
      </c>
      <c r="J16" s="228">
        <f>I16+15</f>
        <v>40598</v>
      </c>
      <c r="K16" s="228">
        <f t="shared" si="0"/>
        <v>40600</v>
      </c>
      <c r="L16" s="228">
        <f t="shared" si="0"/>
        <v>40602</v>
      </c>
    </row>
    <row r="17" spans="1:12" s="33" customFormat="1" ht="35.25" hidden="1" customHeight="1">
      <c r="A17" s="132" t="e">
        <f>'[1]WM-AMC1'!#REF!</f>
        <v>#REF!</v>
      </c>
      <c r="B17" s="233" t="e">
        <f>'[1]WM-AMC1'!#REF!</f>
        <v>#REF!</v>
      </c>
      <c r="C17" s="135" t="e">
        <f t="shared" ref="C17:C70" si="4">C16+7</f>
        <v>#REF!</v>
      </c>
      <c r="D17" s="135" t="e">
        <f t="shared" si="3"/>
        <v>#REF!</v>
      </c>
      <c r="E17" s="73" t="str">
        <f>'[1]NE-AEC2'!$F$45</f>
        <v>JAZAN
1103W</v>
      </c>
      <c r="F17" s="231">
        <f t="shared" si="2"/>
        <v>40570</v>
      </c>
      <c r="G17" s="32">
        <f t="shared" si="2"/>
        <v>40587</v>
      </c>
      <c r="H17" s="186" t="s">
        <v>245</v>
      </c>
      <c r="I17" s="232">
        <f>I16+6</f>
        <v>40589</v>
      </c>
      <c r="J17" s="228">
        <f>I17+8</f>
        <v>40597</v>
      </c>
      <c r="K17" s="228">
        <f t="shared" si="0"/>
        <v>40599</v>
      </c>
      <c r="L17" s="228">
        <f t="shared" si="0"/>
        <v>40601</v>
      </c>
    </row>
    <row r="18" spans="1:12" s="33" customFormat="1" ht="35.25" hidden="1" customHeight="1">
      <c r="A18" s="132" t="e">
        <f>'[1]WM-AMC1'!#REF!</f>
        <v>#REF!</v>
      </c>
      <c r="B18" s="233" t="e">
        <f>'[1]WM-AMC1'!#REF!</f>
        <v>#REF!</v>
      </c>
      <c r="C18" s="135" t="e">
        <f t="shared" si="4"/>
        <v>#REF!</v>
      </c>
      <c r="D18" s="135" t="e">
        <f t="shared" si="3"/>
        <v>#REF!</v>
      </c>
      <c r="E18" s="73" t="str">
        <f>'[1]NE-AEC2'!$F$50</f>
        <v>AL MANAMAH
1104W</v>
      </c>
      <c r="F18" s="231">
        <f t="shared" si="2"/>
        <v>40577</v>
      </c>
      <c r="G18" s="32">
        <f t="shared" si="2"/>
        <v>40594</v>
      </c>
      <c r="H18" s="186" t="s">
        <v>246</v>
      </c>
      <c r="I18" s="232">
        <f t="shared" ref="I18:I30" si="5">I17+7</f>
        <v>40596</v>
      </c>
      <c r="J18" s="228">
        <f t="shared" ref="J18:J56" si="6">I18+8</f>
        <v>40604</v>
      </c>
      <c r="K18" s="228">
        <f t="shared" si="0"/>
        <v>40606</v>
      </c>
      <c r="L18" s="228">
        <f t="shared" si="0"/>
        <v>40608</v>
      </c>
    </row>
    <row r="19" spans="1:12" s="33" customFormat="1" ht="35.25" hidden="1" customHeight="1">
      <c r="A19" s="132" t="e">
        <f>'[1]WM-AMC1'!#REF!</f>
        <v>#REF!</v>
      </c>
      <c r="B19" s="233" t="e">
        <f>'[1]WM-AMC1'!#REF!</f>
        <v>#REF!</v>
      </c>
      <c r="C19" s="135" t="e">
        <f t="shared" si="4"/>
        <v>#REF!</v>
      </c>
      <c r="D19" s="135" t="e">
        <f t="shared" si="3"/>
        <v>#REF!</v>
      </c>
      <c r="E19" s="73" t="str">
        <f>'[1]NE-AEC2'!$F$55</f>
        <v>AL RAWDAH 
1105W</v>
      </c>
      <c r="F19" s="231">
        <f t="shared" si="2"/>
        <v>40584</v>
      </c>
      <c r="G19" s="32">
        <f t="shared" si="2"/>
        <v>40601</v>
      </c>
      <c r="H19" s="186" t="s">
        <v>247</v>
      </c>
      <c r="I19" s="232">
        <f t="shared" si="5"/>
        <v>40603</v>
      </c>
      <c r="J19" s="228">
        <f t="shared" si="6"/>
        <v>40611</v>
      </c>
      <c r="K19" s="228">
        <f t="shared" si="0"/>
        <v>40613</v>
      </c>
      <c r="L19" s="228">
        <f t="shared" si="0"/>
        <v>40615</v>
      </c>
    </row>
    <row r="20" spans="1:12" s="33" customFormat="1" ht="35.25" hidden="1" customHeight="1">
      <c r="A20" s="132" t="e">
        <f>'[1]WM-AMC1'!#REF!</f>
        <v>#REF!</v>
      </c>
      <c r="B20" s="233" t="e">
        <f>'[1]WM-AMC1'!#REF!</f>
        <v>#REF!</v>
      </c>
      <c r="C20" s="134" t="s">
        <v>25</v>
      </c>
      <c r="D20" s="134" t="s">
        <v>25</v>
      </c>
      <c r="E20" s="234" t="str">
        <f>'[1]NE-AEC2'!$F$60</f>
        <v>OMIT</v>
      </c>
      <c r="F20" s="235">
        <f t="shared" si="2"/>
        <v>40591</v>
      </c>
      <c r="G20" s="136">
        <f t="shared" si="2"/>
        <v>40608</v>
      </c>
      <c r="H20" s="236" t="s">
        <v>248</v>
      </c>
      <c r="I20" s="237">
        <f t="shared" si="5"/>
        <v>40610</v>
      </c>
      <c r="J20" s="238">
        <f t="shared" si="6"/>
        <v>40618</v>
      </c>
      <c r="K20" s="238">
        <f t="shared" si="0"/>
        <v>40620</v>
      </c>
      <c r="L20" s="238">
        <f t="shared" si="0"/>
        <v>40622</v>
      </c>
    </row>
    <row r="21" spans="1:12" s="33" customFormat="1" ht="35.25" hidden="1" customHeight="1">
      <c r="A21" s="132" t="e">
        <f>'[1]WM-AMC1'!#REF!</f>
        <v>#REF!</v>
      </c>
      <c r="B21" s="233" t="e">
        <f>'[1]WM-AMC1'!#REF!</f>
        <v>#REF!</v>
      </c>
      <c r="C21" s="135">
        <v>40591</v>
      </c>
      <c r="D21" s="135">
        <f t="shared" si="3"/>
        <v>40594</v>
      </c>
      <c r="E21" s="73" t="str">
        <f>'[1]NE-AEC2'!$F$65</f>
        <v>AL BAHIA
1107W</v>
      </c>
      <c r="F21" s="231">
        <f t="shared" si="2"/>
        <v>40598</v>
      </c>
      <c r="G21" s="32">
        <f t="shared" si="2"/>
        <v>40615</v>
      </c>
      <c r="H21" s="186" t="s">
        <v>249</v>
      </c>
      <c r="I21" s="232">
        <f t="shared" si="5"/>
        <v>40617</v>
      </c>
      <c r="J21" s="228">
        <f t="shared" si="6"/>
        <v>40625</v>
      </c>
      <c r="K21" s="228">
        <f t="shared" si="0"/>
        <v>40627</v>
      </c>
      <c r="L21" s="228">
        <f t="shared" si="0"/>
        <v>40629</v>
      </c>
    </row>
    <row r="22" spans="1:12" s="33" customFormat="1" ht="35.25" hidden="1" customHeight="1">
      <c r="A22" s="132" t="e">
        <f>'[1]WM-AMC1'!#REF!</f>
        <v>#REF!</v>
      </c>
      <c r="B22" s="233" t="e">
        <f>'[1]WM-AMC1'!#REF!</f>
        <v>#REF!</v>
      </c>
      <c r="C22" s="135">
        <f t="shared" si="4"/>
        <v>40598</v>
      </c>
      <c r="D22" s="135">
        <f t="shared" si="3"/>
        <v>40601</v>
      </c>
      <c r="E22" s="73" t="str">
        <f>'[1]NE-AEC2'!$F$70</f>
        <v>UASC YANBU
1108W</v>
      </c>
      <c r="F22" s="231">
        <f t="shared" si="2"/>
        <v>40605</v>
      </c>
      <c r="G22" s="32">
        <f t="shared" si="2"/>
        <v>40622</v>
      </c>
      <c r="H22" s="186" t="s">
        <v>250</v>
      </c>
      <c r="I22" s="232">
        <f t="shared" si="5"/>
        <v>40624</v>
      </c>
      <c r="J22" s="228">
        <f t="shared" si="6"/>
        <v>40632</v>
      </c>
      <c r="K22" s="228">
        <f t="shared" si="0"/>
        <v>40634</v>
      </c>
      <c r="L22" s="228">
        <f t="shared" si="0"/>
        <v>40636</v>
      </c>
    </row>
    <row r="23" spans="1:12" s="33" customFormat="1" ht="35.25" hidden="1" customHeight="1">
      <c r="A23" s="132" t="e">
        <f>'[1]WM-AMC1'!#REF!</f>
        <v>#REF!</v>
      </c>
      <c r="B23" s="233" t="e">
        <f>'[1]WM-AMC1'!#REF!</f>
        <v>#REF!</v>
      </c>
      <c r="C23" s="135">
        <f t="shared" si="4"/>
        <v>40605</v>
      </c>
      <c r="D23" s="135">
        <f t="shared" si="3"/>
        <v>40608</v>
      </c>
      <c r="E23" s="73" t="str">
        <f>'[1]NE-AEC2'!$F$75</f>
        <v>AL KHOR
1109W</v>
      </c>
      <c r="F23" s="231">
        <f t="shared" si="2"/>
        <v>40612</v>
      </c>
      <c r="G23" s="32">
        <f t="shared" si="2"/>
        <v>40629</v>
      </c>
      <c r="H23" s="186" t="s">
        <v>251</v>
      </c>
      <c r="I23" s="232">
        <f t="shared" si="5"/>
        <v>40631</v>
      </c>
      <c r="J23" s="228">
        <f t="shared" si="6"/>
        <v>40639</v>
      </c>
      <c r="K23" s="228">
        <f t="shared" si="0"/>
        <v>40641</v>
      </c>
      <c r="L23" s="228">
        <f t="shared" si="0"/>
        <v>40643</v>
      </c>
    </row>
    <row r="24" spans="1:12" s="33" customFormat="1" ht="35.25" hidden="1" customHeight="1">
      <c r="A24" s="132" t="e">
        <f>'[1]WM-AMC1'!A8</f>
        <v>#REF!</v>
      </c>
      <c r="B24" s="233" t="e">
        <f>'[1]WM-AMC1'!B8</f>
        <v>#REF!</v>
      </c>
      <c r="C24" s="135">
        <f t="shared" si="4"/>
        <v>40612</v>
      </c>
      <c r="D24" s="135">
        <f t="shared" si="3"/>
        <v>40615</v>
      </c>
      <c r="E24" s="73" t="e">
        <f>#REF!</f>
        <v>#REF!</v>
      </c>
      <c r="F24" s="231">
        <f t="shared" si="2"/>
        <v>40619</v>
      </c>
      <c r="G24" s="32">
        <f t="shared" si="2"/>
        <v>40636</v>
      </c>
      <c r="H24" s="186" t="s">
        <v>252</v>
      </c>
      <c r="I24" s="232">
        <f t="shared" si="5"/>
        <v>40638</v>
      </c>
      <c r="J24" s="228">
        <f t="shared" si="6"/>
        <v>40646</v>
      </c>
      <c r="K24" s="228">
        <f t="shared" ref="K24:L39" si="7">J24+2</f>
        <v>40648</v>
      </c>
      <c r="L24" s="228">
        <f t="shared" si="7"/>
        <v>40650</v>
      </c>
    </row>
    <row r="25" spans="1:12" s="33" customFormat="1" ht="35.25" hidden="1" customHeight="1">
      <c r="A25" s="132" t="e">
        <f>'[1]WM-AMC1'!A9</f>
        <v>#REF!</v>
      </c>
      <c r="B25" s="233" t="e">
        <f>'[1]WM-AMC1'!B9</f>
        <v>#REF!</v>
      </c>
      <c r="C25" s="135">
        <f t="shared" si="4"/>
        <v>40619</v>
      </c>
      <c r="D25" s="135">
        <f t="shared" si="3"/>
        <v>40622</v>
      </c>
      <c r="E25" s="73" t="e">
        <f>#REF!</f>
        <v>#REF!</v>
      </c>
      <c r="F25" s="231">
        <f t="shared" si="2"/>
        <v>40626</v>
      </c>
      <c r="G25" s="32">
        <f t="shared" si="2"/>
        <v>40643</v>
      </c>
      <c r="H25" s="186" t="s">
        <v>253</v>
      </c>
      <c r="I25" s="232">
        <f t="shared" si="5"/>
        <v>40645</v>
      </c>
      <c r="J25" s="228">
        <f t="shared" si="6"/>
        <v>40653</v>
      </c>
      <c r="K25" s="228">
        <f t="shared" si="7"/>
        <v>40655</v>
      </c>
      <c r="L25" s="228">
        <f t="shared" si="7"/>
        <v>40657</v>
      </c>
    </row>
    <row r="26" spans="1:12" s="33" customFormat="1" ht="35.25" hidden="1" customHeight="1">
      <c r="A26" s="132" t="e">
        <f>'[1]WM-AMC1'!A10</f>
        <v>#REF!</v>
      </c>
      <c r="B26" s="233" t="e">
        <f>'[1]WM-AMC1'!B10</f>
        <v>#REF!</v>
      </c>
      <c r="C26" s="135">
        <f t="shared" si="4"/>
        <v>40626</v>
      </c>
      <c r="D26" s="135">
        <f t="shared" si="3"/>
        <v>40629</v>
      </c>
      <c r="E26" s="73" t="e">
        <f>#REF!</f>
        <v>#REF!</v>
      </c>
      <c r="F26" s="231">
        <f t="shared" si="2"/>
        <v>40633</v>
      </c>
      <c r="G26" s="32">
        <f t="shared" si="2"/>
        <v>40650</v>
      </c>
      <c r="H26" s="186" t="s">
        <v>254</v>
      </c>
      <c r="I26" s="232">
        <f t="shared" si="5"/>
        <v>40652</v>
      </c>
      <c r="J26" s="228">
        <f t="shared" si="6"/>
        <v>40660</v>
      </c>
      <c r="K26" s="228">
        <f t="shared" si="7"/>
        <v>40662</v>
      </c>
      <c r="L26" s="228">
        <f t="shared" si="7"/>
        <v>40664</v>
      </c>
    </row>
    <row r="27" spans="1:12" s="33" customFormat="1" ht="35.25" hidden="1" customHeight="1">
      <c r="A27" s="132" t="e">
        <f>'[1]WM-AMC1'!A11</f>
        <v>#REF!</v>
      </c>
      <c r="B27" s="233" t="e">
        <f>'[1]WM-AMC1'!B11</f>
        <v>#REF!</v>
      </c>
      <c r="C27" s="135">
        <f t="shared" si="4"/>
        <v>40633</v>
      </c>
      <c r="D27" s="135">
        <f t="shared" si="3"/>
        <v>40636</v>
      </c>
      <c r="E27" s="73" t="e">
        <f>#REF!</f>
        <v>#REF!</v>
      </c>
      <c r="F27" s="231">
        <f t="shared" si="2"/>
        <v>40640</v>
      </c>
      <c r="G27" s="32">
        <f t="shared" si="2"/>
        <v>40657</v>
      </c>
      <c r="H27" s="186" t="s">
        <v>255</v>
      </c>
      <c r="I27" s="232">
        <f t="shared" si="5"/>
        <v>40659</v>
      </c>
      <c r="J27" s="228">
        <f t="shared" si="6"/>
        <v>40667</v>
      </c>
      <c r="K27" s="228">
        <f t="shared" si="7"/>
        <v>40669</v>
      </c>
      <c r="L27" s="228">
        <f t="shared" si="7"/>
        <v>40671</v>
      </c>
    </row>
    <row r="28" spans="1:12" s="33" customFormat="1" ht="35.25" hidden="1" customHeight="1">
      <c r="A28" s="132" t="e">
        <f>'[1]WM-AMC1'!A12</f>
        <v>#REF!</v>
      </c>
      <c r="B28" s="233" t="e">
        <f>'[1]WM-AMC1'!B12</f>
        <v>#REF!</v>
      </c>
      <c r="C28" s="135">
        <f t="shared" si="4"/>
        <v>40640</v>
      </c>
      <c r="D28" s="135">
        <f t="shared" si="3"/>
        <v>40643</v>
      </c>
      <c r="E28" s="73" t="e">
        <f>#REF!</f>
        <v>#REF!</v>
      </c>
      <c r="F28" s="231">
        <f t="shared" si="2"/>
        <v>40647</v>
      </c>
      <c r="G28" s="32">
        <f>G27+7</f>
        <v>40664</v>
      </c>
      <c r="H28" s="186" t="s">
        <v>256</v>
      </c>
      <c r="I28" s="232">
        <f t="shared" si="5"/>
        <v>40666</v>
      </c>
      <c r="J28" s="228">
        <f t="shared" si="6"/>
        <v>40674</v>
      </c>
      <c r="K28" s="228">
        <f t="shared" si="7"/>
        <v>40676</v>
      </c>
      <c r="L28" s="228">
        <f t="shared" si="7"/>
        <v>40678</v>
      </c>
    </row>
    <row r="29" spans="1:12" s="33" customFormat="1" ht="35.25" hidden="1" customHeight="1">
      <c r="A29" s="132" t="e">
        <f>'[1]WM-AMC1'!A13</f>
        <v>#REF!</v>
      </c>
      <c r="B29" s="233" t="e">
        <f>'[1]WM-AMC1'!B13</f>
        <v>#REF!</v>
      </c>
      <c r="C29" s="135">
        <f t="shared" si="4"/>
        <v>40647</v>
      </c>
      <c r="D29" s="135">
        <f t="shared" si="3"/>
        <v>40650</v>
      </c>
      <c r="E29" s="73" t="e">
        <f>#REF!</f>
        <v>#REF!</v>
      </c>
      <c r="F29" s="231">
        <f t="shared" si="2"/>
        <v>40654</v>
      </c>
      <c r="G29" s="32">
        <f>G28+7</f>
        <v>40671</v>
      </c>
      <c r="H29" s="186" t="s">
        <v>257</v>
      </c>
      <c r="I29" s="232">
        <f t="shared" si="5"/>
        <v>40673</v>
      </c>
      <c r="J29" s="228">
        <f t="shared" si="6"/>
        <v>40681</v>
      </c>
      <c r="K29" s="228">
        <f t="shared" si="7"/>
        <v>40683</v>
      </c>
      <c r="L29" s="228">
        <f t="shared" si="7"/>
        <v>40685</v>
      </c>
    </row>
    <row r="30" spans="1:12" s="33" customFormat="1" ht="35.25" hidden="1" customHeight="1">
      <c r="A30" s="132" t="e">
        <f>'[1]WM-AMC1'!A14</f>
        <v>#REF!</v>
      </c>
      <c r="B30" s="233" t="e">
        <f>'[1]WM-AMC1'!B14</f>
        <v>#REF!</v>
      </c>
      <c r="C30" s="135">
        <f t="shared" si="4"/>
        <v>40654</v>
      </c>
      <c r="D30" s="135">
        <f t="shared" si="3"/>
        <v>40657</v>
      </c>
      <c r="E30" s="73" t="e">
        <f>#REF!</f>
        <v>#REF!</v>
      </c>
      <c r="F30" s="231">
        <f t="shared" si="2"/>
        <v>40661</v>
      </c>
      <c r="G30" s="32">
        <f>G29+7</f>
        <v>40678</v>
      </c>
      <c r="H30" s="186" t="s">
        <v>258</v>
      </c>
      <c r="I30" s="232">
        <f t="shared" si="5"/>
        <v>40680</v>
      </c>
      <c r="J30" s="228">
        <f t="shared" si="6"/>
        <v>40688</v>
      </c>
      <c r="K30" s="228">
        <f t="shared" si="7"/>
        <v>40690</v>
      </c>
      <c r="L30" s="228">
        <f t="shared" si="7"/>
        <v>40692</v>
      </c>
    </row>
    <row r="31" spans="1:12" s="33" customFormat="1" ht="35.25" hidden="1" customHeight="1">
      <c r="A31" s="132" t="e">
        <f>'[1]WM-AMC1'!A15</f>
        <v>#REF!</v>
      </c>
      <c r="B31" s="233" t="e">
        <f>'[1]WM-AMC1'!B15</f>
        <v>#REF!</v>
      </c>
      <c r="C31" s="135">
        <f t="shared" si="4"/>
        <v>40661</v>
      </c>
      <c r="D31" s="135">
        <f t="shared" si="3"/>
        <v>40664</v>
      </c>
      <c r="E31" s="73" t="e">
        <f>#REF!</f>
        <v>#REF!</v>
      </c>
      <c r="F31" s="231">
        <f t="shared" ref="F31:F45" si="8">F30+7</f>
        <v>40668</v>
      </c>
      <c r="G31" s="32">
        <f>G30+8</f>
        <v>40686</v>
      </c>
      <c r="H31" s="186" t="s">
        <v>259</v>
      </c>
      <c r="I31" s="232">
        <f>I30+8</f>
        <v>40688</v>
      </c>
      <c r="J31" s="228">
        <f t="shared" si="6"/>
        <v>40696</v>
      </c>
      <c r="K31" s="228">
        <f t="shared" si="7"/>
        <v>40698</v>
      </c>
      <c r="L31" s="228">
        <f t="shared" si="7"/>
        <v>40700</v>
      </c>
    </row>
    <row r="32" spans="1:12" s="33" customFormat="1" ht="35.25" hidden="1" customHeight="1">
      <c r="A32" s="132" t="str">
        <f>'[1]WM-AMC1'!A16</f>
        <v>BERNHARD SIBUM</v>
      </c>
      <c r="B32" s="233">
        <f>'[1]WM-AMC1'!B16</f>
        <v>40</v>
      </c>
      <c r="C32" s="135">
        <f t="shared" si="4"/>
        <v>40668</v>
      </c>
      <c r="D32" s="135">
        <f t="shared" si="3"/>
        <v>40671</v>
      </c>
      <c r="E32" s="73" t="e">
        <f>#REF!</f>
        <v>#REF!</v>
      </c>
      <c r="F32" s="231">
        <f t="shared" si="8"/>
        <v>40675</v>
      </c>
      <c r="G32" s="32">
        <f>G31+9</f>
        <v>40695</v>
      </c>
      <c r="H32" s="503" t="s">
        <v>260</v>
      </c>
      <c r="I32" s="588">
        <f>I31+13</f>
        <v>40701</v>
      </c>
      <c r="J32" s="579">
        <f t="shared" si="6"/>
        <v>40709</v>
      </c>
      <c r="K32" s="579">
        <f t="shared" si="7"/>
        <v>40711</v>
      </c>
      <c r="L32" s="579">
        <f t="shared" si="7"/>
        <v>40713</v>
      </c>
    </row>
    <row r="33" spans="1:17" s="33" customFormat="1" ht="35.25" hidden="1" customHeight="1">
      <c r="A33" s="132" t="str">
        <f>'[1]WM-AMC1'!A17</f>
        <v>BERNHARD SIBUM</v>
      </c>
      <c r="B33" s="233">
        <f>'[1]WM-AMC1'!B17</f>
        <v>41</v>
      </c>
      <c r="C33" s="135">
        <f t="shared" si="4"/>
        <v>40675</v>
      </c>
      <c r="D33" s="135">
        <f t="shared" si="3"/>
        <v>40678</v>
      </c>
      <c r="E33" s="73" t="e">
        <f>#REF!</f>
        <v>#REF!</v>
      </c>
      <c r="F33" s="231">
        <f t="shared" si="8"/>
        <v>40682</v>
      </c>
      <c r="G33" s="32">
        <f>G32+4</f>
        <v>40699</v>
      </c>
      <c r="H33" s="505"/>
      <c r="I33" s="587"/>
      <c r="J33" s="581"/>
      <c r="K33" s="581"/>
      <c r="L33" s="581"/>
      <c r="M33" s="239"/>
      <c r="N33" s="240"/>
      <c r="O33" s="240"/>
      <c r="P33" s="240"/>
    </row>
    <row r="34" spans="1:17" s="33" customFormat="1" ht="35.25" hidden="1" customHeight="1">
      <c r="A34" s="132" t="str">
        <f>'[1]WM-AMC1'!A18</f>
        <v>SARA</v>
      </c>
      <c r="B34" s="233">
        <f>'[1]WM-AMC1'!B18</f>
        <v>42</v>
      </c>
      <c r="C34" s="135">
        <f t="shared" si="4"/>
        <v>40682</v>
      </c>
      <c r="D34" s="135">
        <f t="shared" si="3"/>
        <v>40685</v>
      </c>
      <c r="E34" s="73" t="e">
        <f>#REF!</f>
        <v>#REF!</v>
      </c>
      <c r="F34" s="231">
        <f t="shared" si="8"/>
        <v>40689</v>
      </c>
      <c r="G34" s="32">
        <f>G33+9</f>
        <v>40708</v>
      </c>
      <c r="H34" s="503" t="s">
        <v>261</v>
      </c>
      <c r="I34" s="588">
        <f>I32+14</f>
        <v>40715</v>
      </c>
      <c r="J34" s="579">
        <f>I34+8</f>
        <v>40723</v>
      </c>
      <c r="K34" s="579">
        <f>J34+2</f>
        <v>40725</v>
      </c>
      <c r="L34" s="579">
        <f>K34+2</f>
        <v>40727</v>
      </c>
      <c r="M34" s="33" t="s">
        <v>19</v>
      </c>
      <c r="Q34" s="33" t="s">
        <v>19</v>
      </c>
    </row>
    <row r="35" spans="1:17" s="33" customFormat="1" ht="35.25" hidden="1" customHeight="1">
      <c r="A35" s="132" t="str">
        <f>'[1]WM-AMC1'!A19</f>
        <v>SARA</v>
      </c>
      <c r="B35" s="233">
        <f>'[1]WM-AMC1'!B19</f>
        <v>43</v>
      </c>
      <c r="C35" s="135">
        <f t="shared" si="4"/>
        <v>40689</v>
      </c>
      <c r="D35" s="135">
        <f t="shared" si="3"/>
        <v>40692</v>
      </c>
      <c r="E35" s="73" t="e">
        <f>#REF!</f>
        <v>#REF!</v>
      </c>
      <c r="F35" s="231">
        <f t="shared" si="8"/>
        <v>40696</v>
      </c>
      <c r="G35" s="32">
        <f>G34+6</f>
        <v>40714</v>
      </c>
      <c r="H35" s="505"/>
      <c r="I35" s="587"/>
      <c r="J35" s="581"/>
      <c r="K35" s="581"/>
      <c r="L35" s="581"/>
    </row>
    <row r="36" spans="1:17" s="33" customFormat="1" ht="35.25" hidden="1" customHeight="1">
      <c r="A36" s="132" t="str">
        <f>'[1]WM-AMC1'!A20</f>
        <v>SARA</v>
      </c>
      <c r="B36" s="233">
        <f>'[1]WM-AMC1'!B20</f>
        <v>44</v>
      </c>
      <c r="C36" s="135">
        <f t="shared" si="4"/>
        <v>40696</v>
      </c>
      <c r="D36" s="135">
        <f t="shared" si="3"/>
        <v>40699</v>
      </c>
      <c r="E36" s="73" t="e">
        <f>#REF!</f>
        <v>#REF!</v>
      </c>
      <c r="F36" s="231">
        <f t="shared" si="8"/>
        <v>40703</v>
      </c>
      <c r="G36" s="32">
        <f>G35+7</f>
        <v>40721</v>
      </c>
      <c r="H36" s="186" t="s">
        <v>262</v>
      </c>
      <c r="I36" s="232">
        <f>I34+7</f>
        <v>40722</v>
      </c>
      <c r="J36" s="228">
        <f t="shared" si="6"/>
        <v>40730</v>
      </c>
      <c r="K36" s="228">
        <f t="shared" si="7"/>
        <v>40732</v>
      </c>
      <c r="L36" s="228">
        <f t="shared" si="7"/>
        <v>40734</v>
      </c>
    </row>
    <row r="37" spans="1:17" s="33" customFormat="1" ht="35.25" hidden="1" customHeight="1">
      <c r="A37" s="132" t="str">
        <f>'[1]WM-AMC1'!A21</f>
        <v>SARA</v>
      </c>
      <c r="B37" s="233">
        <f>'[1]WM-AMC1'!B21</f>
        <v>45</v>
      </c>
      <c r="C37" s="135">
        <f t="shared" si="4"/>
        <v>40703</v>
      </c>
      <c r="D37" s="135">
        <f t="shared" si="3"/>
        <v>40706</v>
      </c>
      <c r="E37" s="73" t="e">
        <f>#REF!</f>
        <v>#REF!</v>
      </c>
      <c r="F37" s="231">
        <f t="shared" si="8"/>
        <v>40710</v>
      </c>
      <c r="G37" s="32">
        <f>G36+6</f>
        <v>40727</v>
      </c>
      <c r="H37" s="186" t="s">
        <v>263</v>
      </c>
      <c r="I37" s="232">
        <f>I36+7</f>
        <v>40729</v>
      </c>
      <c r="J37" s="228">
        <f t="shared" si="6"/>
        <v>40737</v>
      </c>
      <c r="K37" s="228">
        <f t="shared" si="7"/>
        <v>40739</v>
      </c>
      <c r="L37" s="228">
        <f t="shared" si="7"/>
        <v>40741</v>
      </c>
    </row>
    <row r="38" spans="1:17" s="33" customFormat="1" ht="35.25" hidden="1" customHeight="1">
      <c r="A38" s="132" t="str">
        <f>'[1]WM-AMC1'!A22</f>
        <v>SARA</v>
      </c>
      <c r="B38" s="233">
        <f>'[1]WM-AMC1'!B22</f>
        <v>46</v>
      </c>
      <c r="C38" s="135">
        <f t="shared" si="4"/>
        <v>40710</v>
      </c>
      <c r="D38" s="135">
        <f t="shared" si="3"/>
        <v>40713</v>
      </c>
      <c r="E38" s="73" t="e">
        <f>#REF!</f>
        <v>#REF!</v>
      </c>
      <c r="F38" s="231">
        <f t="shared" si="8"/>
        <v>40717</v>
      </c>
      <c r="G38" s="32">
        <f>G37+7</f>
        <v>40734</v>
      </c>
      <c r="H38" s="159" t="s">
        <v>264</v>
      </c>
      <c r="I38" s="232">
        <f>I37+7</f>
        <v>40736</v>
      </c>
      <c r="J38" s="228">
        <f t="shared" si="6"/>
        <v>40744</v>
      </c>
      <c r="K38" s="228">
        <f t="shared" si="7"/>
        <v>40746</v>
      </c>
      <c r="L38" s="228">
        <f t="shared" si="7"/>
        <v>40748</v>
      </c>
    </row>
    <row r="39" spans="1:17" s="33" customFormat="1" ht="35.25" hidden="1" customHeight="1">
      <c r="A39" s="132" t="str">
        <f>'[1]WM-AMC1'!A23</f>
        <v>SARA</v>
      </c>
      <c r="B39" s="233">
        <f>'[1]WM-AMC1'!B23</f>
        <v>47</v>
      </c>
      <c r="C39" s="135">
        <f t="shared" si="4"/>
        <v>40717</v>
      </c>
      <c r="D39" s="135">
        <f t="shared" si="3"/>
        <v>40720</v>
      </c>
      <c r="E39" s="73" t="e">
        <f>#REF!</f>
        <v>#REF!</v>
      </c>
      <c r="F39" s="231">
        <f t="shared" si="8"/>
        <v>40724</v>
      </c>
      <c r="G39" s="32">
        <f>G38+7</f>
        <v>40741</v>
      </c>
      <c r="H39" s="159" t="s">
        <v>265</v>
      </c>
      <c r="I39" s="232">
        <f>I38+7</f>
        <v>40743</v>
      </c>
      <c r="J39" s="228">
        <f t="shared" si="6"/>
        <v>40751</v>
      </c>
      <c r="K39" s="228">
        <f t="shared" si="7"/>
        <v>40753</v>
      </c>
      <c r="L39" s="228">
        <f t="shared" si="7"/>
        <v>40755</v>
      </c>
    </row>
    <row r="40" spans="1:17" s="33" customFormat="1" ht="35.25" hidden="1" customHeight="1">
      <c r="A40" s="132" t="str">
        <f>'[1]WM-AMC1'!A24</f>
        <v>SARA</v>
      </c>
      <c r="B40" s="233">
        <f>'[1]WM-AMC1'!B24</f>
        <v>48</v>
      </c>
      <c r="C40" s="135">
        <f t="shared" si="4"/>
        <v>40724</v>
      </c>
      <c r="D40" s="135">
        <f t="shared" si="3"/>
        <v>40727</v>
      </c>
      <c r="E40" s="73" t="e">
        <f>#REF!</f>
        <v>#REF!</v>
      </c>
      <c r="F40" s="241">
        <f t="shared" si="8"/>
        <v>40731</v>
      </c>
      <c r="G40" s="242">
        <f>G39+7</f>
        <v>40748</v>
      </c>
      <c r="H40" s="236" t="s">
        <v>266</v>
      </c>
      <c r="I40" s="243">
        <f>I39+7</f>
        <v>40750</v>
      </c>
      <c r="J40" s="244">
        <f t="shared" si="6"/>
        <v>40758</v>
      </c>
      <c r="K40" s="244">
        <f t="shared" ref="K40:L51" si="9">J40+2</f>
        <v>40760</v>
      </c>
      <c r="L40" s="244">
        <f t="shared" si="9"/>
        <v>40762</v>
      </c>
    </row>
    <row r="41" spans="1:17" s="33" customFormat="1" ht="35.25" hidden="1" customHeight="1">
      <c r="A41" s="132" t="str">
        <f>'[1]WM-AMC1'!A25</f>
        <v>SARA</v>
      </c>
      <c r="B41" s="233">
        <f>'[1]WM-AMC1'!B25</f>
        <v>49</v>
      </c>
      <c r="C41" s="135">
        <f t="shared" si="4"/>
        <v>40731</v>
      </c>
      <c r="D41" s="135">
        <f t="shared" si="3"/>
        <v>40734</v>
      </c>
      <c r="E41" s="73" t="e">
        <f>#REF!</f>
        <v>#REF!</v>
      </c>
      <c r="F41" s="231">
        <f t="shared" si="8"/>
        <v>40738</v>
      </c>
      <c r="G41" s="32">
        <f>G40+9</f>
        <v>40757</v>
      </c>
      <c r="H41" s="186" t="s">
        <v>267</v>
      </c>
      <c r="I41" s="232">
        <f>I40+12</f>
        <v>40762</v>
      </c>
      <c r="J41" s="228">
        <f t="shared" si="6"/>
        <v>40770</v>
      </c>
      <c r="K41" s="228">
        <f t="shared" si="9"/>
        <v>40772</v>
      </c>
      <c r="L41" s="228">
        <f t="shared" si="9"/>
        <v>40774</v>
      </c>
    </row>
    <row r="42" spans="1:17" s="33" customFormat="1" ht="35.25" hidden="1" customHeight="1">
      <c r="A42" s="132" t="str">
        <f>'[1]WM-AMC1'!A26</f>
        <v>SARA</v>
      </c>
      <c r="B42" s="233">
        <f>'[1]WM-AMC1'!B26</f>
        <v>50</v>
      </c>
      <c r="C42" s="135">
        <f t="shared" si="4"/>
        <v>40738</v>
      </c>
      <c r="D42" s="135">
        <f t="shared" si="3"/>
        <v>40741</v>
      </c>
      <c r="E42" s="73" t="e">
        <f>#REF!</f>
        <v>#REF!</v>
      </c>
      <c r="F42" s="231">
        <f>F41+10</f>
        <v>40748</v>
      </c>
      <c r="G42" s="32">
        <f>G41+10</f>
        <v>40767</v>
      </c>
      <c r="H42" s="159" t="s">
        <v>268</v>
      </c>
      <c r="I42" s="245">
        <f>I41+10</f>
        <v>40772</v>
      </c>
      <c r="J42" s="246">
        <f t="shared" si="6"/>
        <v>40780</v>
      </c>
      <c r="K42" s="246">
        <f t="shared" si="9"/>
        <v>40782</v>
      </c>
      <c r="L42" s="246">
        <f t="shared" si="9"/>
        <v>40784</v>
      </c>
    </row>
    <row r="43" spans="1:17" s="33" customFormat="1" ht="35.25" hidden="1" customHeight="1">
      <c r="A43" s="132" t="str">
        <f>'[1]WM-AMC1'!A27</f>
        <v>SARA</v>
      </c>
      <c r="B43" s="233">
        <f>'[1]WM-AMC1'!B27</f>
        <v>51</v>
      </c>
      <c r="C43" s="135">
        <f t="shared" si="4"/>
        <v>40745</v>
      </c>
      <c r="D43" s="135">
        <f t="shared" si="3"/>
        <v>40748</v>
      </c>
      <c r="E43" s="73" t="e">
        <f>#REF!</f>
        <v>#REF!</v>
      </c>
      <c r="F43" s="231">
        <f>F42+5</f>
        <v>40753</v>
      </c>
      <c r="G43" s="32">
        <f>G42+6</f>
        <v>40773</v>
      </c>
      <c r="H43" s="503" t="s">
        <v>269</v>
      </c>
      <c r="I43" s="588">
        <f>I42+8</f>
        <v>40780</v>
      </c>
      <c r="J43" s="579">
        <f>I43+7</f>
        <v>40787</v>
      </c>
      <c r="K43" s="579">
        <f>J43+3</f>
        <v>40790</v>
      </c>
      <c r="L43" s="579">
        <f>K43+2</f>
        <v>40792</v>
      </c>
    </row>
    <row r="44" spans="1:17" s="33" customFormat="1" ht="35.25" hidden="1" customHeight="1">
      <c r="A44" s="132" t="str">
        <f>'[1]WM-AMC1'!A28</f>
        <v>SARA</v>
      </c>
      <c r="B44" s="233">
        <f>'[1]WM-AMC1'!B28</f>
        <v>52</v>
      </c>
      <c r="C44" s="135">
        <f t="shared" si="4"/>
        <v>40752</v>
      </c>
      <c r="D44" s="135">
        <f t="shared" si="3"/>
        <v>40755</v>
      </c>
      <c r="E44" s="73" t="e">
        <f>#REF!</f>
        <v>#REF!</v>
      </c>
      <c r="F44" s="231">
        <f>F43+6</f>
        <v>40759</v>
      </c>
      <c r="G44" s="32">
        <f>G43+6</f>
        <v>40779</v>
      </c>
      <c r="H44" s="505"/>
      <c r="I44" s="587"/>
      <c r="J44" s="581"/>
      <c r="K44" s="581"/>
      <c r="L44" s="581"/>
    </row>
    <row r="45" spans="1:17" s="33" customFormat="1" ht="35.25" hidden="1" customHeight="1">
      <c r="A45" s="132" t="str">
        <f>'[1]WM-AMC1'!A29</f>
        <v>SARA</v>
      </c>
      <c r="B45" s="233">
        <f>'[1]WM-AMC1'!B29</f>
        <v>53</v>
      </c>
      <c r="C45" s="135">
        <f t="shared" si="4"/>
        <v>40759</v>
      </c>
      <c r="D45" s="135">
        <f t="shared" si="3"/>
        <v>40762</v>
      </c>
      <c r="E45" s="73" t="e">
        <f>#REF!</f>
        <v>#REF!</v>
      </c>
      <c r="F45" s="231">
        <f t="shared" si="8"/>
        <v>40766</v>
      </c>
      <c r="G45" s="32">
        <f>G44+4</f>
        <v>40783</v>
      </c>
      <c r="H45" s="186" t="s">
        <v>270</v>
      </c>
      <c r="I45" s="232">
        <f>I43+5</f>
        <v>40785</v>
      </c>
      <c r="J45" s="228">
        <f t="shared" si="6"/>
        <v>40793</v>
      </c>
      <c r="K45" s="228">
        <f t="shared" si="9"/>
        <v>40795</v>
      </c>
      <c r="L45" s="228">
        <f t="shared" si="9"/>
        <v>40797</v>
      </c>
    </row>
    <row r="46" spans="1:17" s="33" customFormat="1" ht="35.25" hidden="1" customHeight="1">
      <c r="A46" s="132" t="str">
        <f>'[1]WM-AMC1'!A30</f>
        <v>SARA</v>
      </c>
      <c r="B46" s="233">
        <f>'[1]WM-AMC1'!B30</f>
        <v>54</v>
      </c>
      <c r="C46" s="135">
        <f t="shared" si="4"/>
        <v>40766</v>
      </c>
      <c r="D46" s="135">
        <f t="shared" si="3"/>
        <v>40769</v>
      </c>
      <c r="E46" s="73" t="e">
        <f>#REF!</f>
        <v>#REF!</v>
      </c>
      <c r="F46" s="241">
        <f>F45+7</f>
        <v>40773</v>
      </c>
      <c r="G46" s="242">
        <f>G45+7</f>
        <v>40790</v>
      </c>
      <c r="H46" s="247" t="s">
        <v>271</v>
      </c>
      <c r="I46" s="243">
        <f>I45+7</f>
        <v>40792</v>
      </c>
      <c r="J46" s="244">
        <f t="shared" si="6"/>
        <v>40800</v>
      </c>
      <c r="K46" s="244">
        <f t="shared" si="9"/>
        <v>40802</v>
      </c>
      <c r="L46" s="244">
        <f t="shared" si="9"/>
        <v>40804</v>
      </c>
    </row>
    <row r="47" spans="1:17" s="33" customFormat="1" ht="33.75" hidden="1" customHeight="1">
      <c r="A47" s="132" t="str">
        <f>'[1]WM-AMC1'!A31</f>
        <v>SARA</v>
      </c>
      <c r="B47" s="233">
        <f>'[1]WM-AMC1'!B31</f>
        <v>55</v>
      </c>
      <c r="C47" s="135">
        <f t="shared" si="4"/>
        <v>40773</v>
      </c>
      <c r="D47" s="135">
        <f t="shared" si="3"/>
        <v>40776</v>
      </c>
      <c r="E47" s="73" t="e">
        <f>#REF!</f>
        <v>#REF!</v>
      </c>
      <c r="F47" s="231">
        <f>F46+7</f>
        <v>40780</v>
      </c>
      <c r="G47" s="32">
        <f>G46+10</f>
        <v>40800</v>
      </c>
      <c r="H47" s="186" t="s">
        <v>272</v>
      </c>
      <c r="I47" s="245">
        <f>I46+15</f>
        <v>40807</v>
      </c>
      <c r="J47" s="246">
        <f>I47+7</f>
        <v>40814</v>
      </c>
      <c r="K47" s="246">
        <f t="shared" si="9"/>
        <v>40816</v>
      </c>
      <c r="L47" s="246">
        <f t="shared" si="9"/>
        <v>40818</v>
      </c>
    </row>
    <row r="48" spans="1:17" s="33" customFormat="1" ht="34.5" hidden="1" customHeight="1">
      <c r="A48" s="132" t="str">
        <f>'[1]WM-AMC1'!A32</f>
        <v>SARA</v>
      </c>
      <c r="B48" s="233">
        <f>'[1]WM-AMC1'!B32</f>
        <v>56</v>
      </c>
      <c r="C48" s="135">
        <f t="shared" si="4"/>
        <v>40780</v>
      </c>
      <c r="D48" s="135">
        <f t="shared" si="3"/>
        <v>40783</v>
      </c>
      <c r="E48" s="73" t="e">
        <f>#REF!</f>
        <v>#REF!</v>
      </c>
      <c r="F48" s="231">
        <f>F47+7</f>
        <v>40787</v>
      </c>
      <c r="G48" s="32">
        <f>G47+7</f>
        <v>40807</v>
      </c>
      <c r="H48" s="186" t="s">
        <v>273</v>
      </c>
      <c r="I48" s="248">
        <f>I47+9</f>
        <v>40816</v>
      </c>
      <c r="J48" s="249">
        <f>I48+8</f>
        <v>40824</v>
      </c>
      <c r="K48" s="249">
        <f>J48+1</f>
        <v>40825</v>
      </c>
      <c r="L48" s="249">
        <f>K48+3</f>
        <v>40828</v>
      </c>
    </row>
    <row r="49" spans="1:12" s="33" customFormat="1" ht="35.25" hidden="1" customHeight="1">
      <c r="A49" s="132" t="str">
        <f>'[1]WM-AMC1'!A33</f>
        <v>SARA</v>
      </c>
      <c r="B49" s="233">
        <f>'[1]WM-AMC1'!B33</f>
        <v>57</v>
      </c>
      <c r="C49" s="135">
        <f t="shared" si="4"/>
        <v>40787</v>
      </c>
      <c r="D49" s="135">
        <f t="shared" si="3"/>
        <v>40790</v>
      </c>
      <c r="E49" s="73" t="e">
        <f>#REF!</f>
        <v>#REF!</v>
      </c>
      <c r="F49" s="231">
        <f>F48+8</f>
        <v>40795</v>
      </c>
      <c r="G49" s="32">
        <f>G48+10</f>
        <v>40817</v>
      </c>
      <c r="H49" s="159" t="s">
        <v>274</v>
      </c>
      <c r="I49" s="245">
        <f>I48+5</f>
        <v>40821</v>
      </c>
      <c r="J49" s="246">
        <f>I49+8</f>
        <v>40829</v>
      </c>
      <c r="K49" s="246">
        <f>J49+2</f>
        <v>40831</v>
      </c>
      <c r="L49" s="246">
        <f>K49+2</f>
        <v>40833</v>
      </c>
    </row>
    <row r="50" spans="1:12" s="33" customFormat="1" ht="35.25" hidden="1" customHeight="1">
      <c r="A50" s="132" t="str">
        <f>'[1]WM-AMC1'!A34</f>
        <v>SARA</v>
      </c>
      <c r="B50" s="233">
        <f>'[1]WM-AMC1'!B34</f>
        <v>58</v>
      </c>
      <c r="C50" s="135">
        <f t="shared" si="4"/>
        <v>40794</v>
      </c>
      <c r="D50" s="135">
        <f t="shared" si="3"/>
        <v>40797</v>
      </c>
      <c r="E50" s="73" t="e">
        <f>#REF!</f>
        <v>#REF!</v>
      </c>
      <c r="F50" s="231">
        <f>F49+6</f>
        <v>40801</v>
      </c>
      <c r="G50" s="32">
        <f>G49+4</f>
        <v>40821</v>
      </c>
      <c r="H50" s="159" t="s">
        <v>275</v>
      </c>
      <c r="I50" s="245">
        <f>I49+6</f>
        <v>40827</v>
      </c>
      <c r="J50" s="246">
        <f>I50+8</f>
        <v>40835</v>
      </c>
      <c r="K50" s="246">
        <f>J50+2</f>
        <v>40837</v>
      </c>
      <c r="L50" s="246">
        <f>K50+2</f>
        <v>40839</v>
      </c>
    </row>
    <row r="51" spans="1:12" s="33" customFormat="1" ht="35.25" hidden="1" customHeight="1">
      <c r="A51" s="132" t="str">
        <f>'[1]WM-AMC1'!A35</f>
        <v>SARA</v>
      </c>
      <c r="B51" s="233">
        <f>'[1]WM-AMC1'!B35</f>
        <v>59</v>
      </c>
      <c r="C51" s="135">
        <f t="shared" si="4"/>
        <v>40801</v>
      </c>
      <c r="D51" s="135">
        <f t="shared" si="3"/>
        <v>40804</v>
      </c>
      <c r="E51" s="73" t="e">
        <f>#REF!</f>
        <v>#REF!</v>
      </c>
      <c r="F51" s="231">
        <f>F50+8</f>
        <v>40809</v>
      </c>
      <c r="G51" s="32">
        <f>F51+18</f>
        <v>40827</v>
      </c>
      <c r="H51" s="159" t="s">
        <v>276</v>
      </c>
      <c r="I51" s="248">
        <f>I49+13</f>
        <v>40834</v>
      </c>
      <c r="J51" s="249">
        <f t="shared" si="6"/>
        <v>40842</v>
      </c>
      <c r="K51" s="249">
        <f t="shared" si="9"/>
        <v>40844</v>
      </c>
      <c r="L51" s="249">
        <f t="shared" si="9"/>
        <v>40846</v>
      </c>
    </row>
    <row r="52" spans="1:12" s="33" customFormat="1" ht="35.25" hidden="1" customHeight="1">
      <c r="A52" s="132" t="str">
        <f>'[1]WM-AMC1'!A36</f>
        <v>SARA</v>
      </c>
      <c r="B52" s="233">
        <f>'[1]WM-AMC1'!B36</f>
        <v>60</v>
      </c>
      <c r="C52" s="135">
        <f t="shared" si="4"/>
        <v>40808</v>
      </c>
      <c r="D52" s="135">
        <f t="shared" si="3"/>
        <v>40811</v>
      </c>
      <c r="E52" s="73" t="e">
        <f>#REF!</f>
        <v>#REF!</v>
      </c>
      <c r="F52" s="231">
        <f>F51+8</f>
        <v>40817</v>
      </c>
      <c r="G52" s="32">
        <f>F52+17</f>
        <v>40834</v>
      </c>
      <c r="H52" s="186" t="s">
        <v>277</v>
      </c>
      <c r="I52" s="248">
        <f>I51+9</f>
        <v>40843</v>
      </c>
      <c r="J52" s="249">
        <f>I52+8</f>
        <v>40851</v>
      </c>
      <c r="K52" s="249">
        <f>J52+2</f>
        <v>40853</v>
      </c>
      <c r="L52" s="249">
        <f>K52+2</f>
        <v>40855</v>
      </c>
    </row>
    <row r="53" spans="1:12" s="33" customFormat="1" ht="35.25" hidden="1" customHeight="1">
      <c r="A53" s="132" t="str">
        <f>'[1]WM-AMC1'!A37</f>
        <v>SARA</v>
      </c>
      <c r="B53" s="233">
        <f>'[1]WM-AMC1'!B37</f>
        <v>61</v>
      </c>
      <c r="C53" s="135">
        <f t="shared" si="4"/>
        <v>40815</v>
      </c>
      <c r="D53" s="135">
        <f t="shared" si="3"/>
        <v>40818</v>
      </c>
      <c r="E53" s="73" t="e">
        <f>#REF!</f>
        <v>#REF!</v>
      </c>
      <c r="F53" s="231">
        <f>F52+8</f>
        <v>40825</v>
      </c>
      <c r="G53" s="32">
        <f>F53+19</f>
        <v>40844</v>
      </c>
      <c r="H53" s="186" t="s">
        <v>278</v>
      </c>
      <c r="I53" s="248">
        <f>I52+7</f>
        <v>40850</v>
      </c>
      <c r="J53" s="249">
        <f>I53+8</f>
        <v>40858</v>
      </c>
      <c r="K53" s="249">
        <f>J53+2</f>
        <v>40860</v>
      </c>
      <c r="L53" s="249">
        <f>K53+2</f>
        <v>40862</v>
      </c>
    </row>
    <row r="54" spans="1:12" s="33" customFormat="1" ht="35.25" hidden="1" customHeight="1">
      <c r="A54" s="155" t="str">
        <f>'[1]WM-AMC1'!A38</f>
        <v>SARA</v>
      </c>
      <c r="B54" s="250">
        <f>'[1]WM-AMC1'!B38</f>
        <v>62</v>
      </c>
      <c r="C54" s="251">
        <f t="shared" si="4"/>
        <v>40822</v>
      </c>
      <c r="D54" s="251">
        <f t="shared" si="3"/>
        <v>40825</v>
      </c>
      <c r="E54" s="75" t="e">
        <f>#REF!</f>
        <v>#REF!</v>
      </c>
      <c r="F54" s="252">
        <f t="shared" ref="F54:G69" si="10">F53+7</f>
        <v>40832</v>
      </c>
      <c r="G54" s="253">
        <f>F54+17</f>
        <v>40849</v>
      </c>
      <c r="H54" s="254" t="s">
        <v>279</v>
      </c>
      <c r="I54" s="255">
        <f>I52+7</f>
        <v>40850</v>
      </c>
      <c r="J54" s="255">
        <f t="shared" si="6"/>
        <v>40858</v>
      </c>
      <c r="K54" s="255">
        <f t="shared" ref="K54:L56" si="11">J54+2</f>
        <v>40860</v>
      </c>
      <c r="L54" s="255">
        <f t="shared" si="11"/>
        <v>40862</v>
      </c>
    </row>
    <row r="55" spans="1:12" s="33" customFormat="1" ht="35.25" hidden="1" customHeight="1">
      <c r="A55" s="132" t="str">
        <f>'[1]WM-AMC1'!A39</f>
        <v>SARA</v>
      </c>
      <c r="B55" s="233">
        <f>'[1]WM-AMC1'!B39</f>
        <v>63</v>
      </c>
      <c r="C55" s="135">
        <f t="shared" si="4"/>
        <v>40829</v>
      </c>
      <c r="D55" s="135">
        <f t="shared" si="3"/>
        <v>40832</v>
      </c>
      <c r="E55" s="73" t="e">
        <f>#REF!</f>
        <v>#REF!</v>
      </c>
      <c r="F55" s="231">
        <f>F54+5</f>
        <v>40837</v>
      </c>
      <c r="G55" s="32">
        <f>F55+21</f>
        <v>40858</v>
      </c>
      <c r="H55" s="186" t="s">
        <v>280</v>
      </c>
      <c r="I55" s="232">
        <f>I54+13</f>
        <v>40863</v>
      </c>
      <c r="J55" s="228">
        <f t="shared" si="6"/>
        <v>40871</v>
      </c>
      <c r="K55" s="228">
        <f t="shared" si="11"/>
        <v>40873</v>
      </c>
      <c r="L55" s="228">
        <f t="shared" si="11"/>
        <v>40875</v>
      </c>
    </row>
    <row r="56" spans="1:12" s="33" customFormat="1" ht="35.25" hidden="1" customHeight="1">
      <c r="A56" s="132" t="str">
        <f>'[1]WM-AMC1'!A40</f>
        <v>SARA</v>
      </c>
      <c r="B56" s="233">
        <f>'[1]WM-AMC1'!B40</f>
        <v>64</v>
      </c>
      <c r="C56" s="135">
        <f t="shared" si="4"/>
        <v>40836</v>
      </c>
      <c r="D56" s="135">
        <f>C56+3</f>
        <v>40839</v>
      </c>
      <c r="E56" s="75" t="s">
        <v>25</v>
      </c>
      <c r="F56" s="256">
        <f t="shared" si="10"/>
        <v>40844</v>
      </c>
      <c r="G56" s="253">
        <f>F56+17</f>
        <v>40861</v>
      </c>
      <c r="H56" s="503" t="s">
        <v>281</v>
      </c>
      <c r="I56" s="588">
        <f>I55+6</f>
        <v>40869</v>
      </c>
      <c r="J56" s="579">
        <f t="shared" si="6"/>
        <v>40877</v>
      </c>
      <c r="K56" s="579">
        <f t="shared" si="11"/>
        <v>40879</v>
      </c>
      <c r="L56" s="579">
        <f t="shared" si="11"/>
        <v>40881</v>
      </c>
    </row>
    <row r="57" spans="1:12" s="33" customFormat="1" ht="34.5" hidden="1" customHeight="1">
      <c r="A57" s="132" t="str">
        <f>'[1]WM-AMC1'!A41</f>
        <v>SARA</v>
      </c>
      <c r="B57" s="233">
        <f>'[1]WM-AMC1'!B41</f>
        <v>65</v>
      </c>
      <c r="C57" s="135">
        <f t="shared" si="4"/>
        <v>40843</v>
      </c>
      <c r="D57" s="135">
        <f t="shared" si="3"/>
        <v>40846</v>
      </c>
      <c r="E57" s="73" t="e">
        <f>#REF!</f>
        <v>#REF!</v>
      </c>
      <c r="F57" s="231">
        <f>F56+6</f>
        <v>40850</v>
      </c>
      <c r="G57" s="32">
        <f>F57+17</f>
        <v>40867</v>
      </c>
      <c r="H57" s="505"/>
      <c r="I57" s="587"/>
      <c r="J57" s="581"/>
      <c r="K57" s="581"/>
      <c r="L57" s="581"/>
    </row>
    <row r="58" spans="1:12" s="33" customFormat="1" ht="32.25" hidden="1" customHeight="1">
      <c r="A58" s="132" t="str">
        <f>'[1]WM-AMC1'!A42</f>
        <v>SARA</v>
      </c>
      <c r="B58" s="233">
        <f>'[1]WM-AMC1'!B42</f>
        <v>66</v>
      </c>
      <c r="C58" s="135">
        <f t="shared" si="4"/>
        <v>40850</v>
      </c>
      <c r="D58" s="135">
        <f t="shared" si="3"/>
        <v>40853</v>
      </c>
      <c r="E58" s="73" t="str">
        <f>'[1]NE-AEC2'!$F$215</f>
        <v>AL HILAL
1144W</v>
      </c>
      <c r="F58" s="231">
        <f t="shared" si="10"/>
        <v>40857</v>
      </c>
      <c r="G58" s="32">
        <f t="shared" si="10"/>
        <v>40874</v>
      </c>
      <c r="H58" s="257" t="s">
        <v>282</v>
      </c>
      <c r="I58" s="232">
        <f>I56+14</f>
        <v>40883</v>
      </c>
      <c r="J58" s="228">
        <f t="shared" ref="J58:J75" si="12">I58+8</f>
        <v>40891</v>
      </c>
      <c r="K58" s="228">
        <f t="shared" ref="K58:L67" si="13">J58+2</f>
        <v>40893</v>
      </c>
      <c r="L58" s="228">
        <f t="shared" si="13"/>
        <v>40895</v>
      </c>
    </row>
    <row r="59" spans="1:12" s="33" customFormat="1" ht="33" hidden="1" customHeight="1">
      <c r="A59" s="132" t="str">
        <f>'[1]WM-AMC1'!A43</f>
        <v>SARA</v>
      </c>
      <c r="B59" s="233">
        <f>'[1]WM-AMC1'!B43</f>
        <v>67</v>
      </c>
      <c r="C59" s="135">
        <f t="shared" si="4"/>
        <v>40857</v>
      </c>
      <c r="D59" s="135">
        <f t="shared" si="3"/>
        <v>40860</v>
      </c>
      <c r="E59" s="73" t="str">
        <f>'[1]NE-AEC2'!$F$219</f>
        <v>MAYSSAN
1145W</v>
      </c>
      <c r="F59" s="231">
        <f t="shared" si="10"/>
        <v>40864</v>
      </c>
      <c r="G59" s="32">
        <f t="shared" si="10"/>
        <v>40881</v>
      </c>
      <c r="H59" s="257" t="s">
        <v>283</v>
      </c>
      <c r="I59" s="232">
        <f>I58+12</f>
        <v>40895</v>
      </c>
      <c r="J59" s="228">
        <f t="shared" si="12"/>
        <v>40903</v>
      </c>
      <c r="K59" s="228">
        <f t="shared" si="13"/>
        <v>40905</v>
      </c>
      <c r="L59" s="228">
        <f t="shared" si="13"/>
        <v>40907</v>
      </c>
    </row>
    <row r="60" spans="1:12" s="33" customFormat="1" ht="34.5" hidden="1" customHeight="1">
      <c r="A60" s="132" t="str">
        <f>'[1]WM-AMC1'!A44</f>
        <v>SARA</v>
      </c>
      <c r="B60" s="233">
        <f>'[1]WM-AMC1'!B44</f>
        <v>68</v>
      </c>
      <c r="C60" s="135">
        <f t="shared" si="4"/>
        <v>40864</v>
      </c>
      <c r="D60" s="135">
        <f t="shared" si="3"/>
        <v>40867</v>
      </c>
      <c r="E60" s="73" t="str">
        <f>'[1]NE-AEC2'!$F$223</f>
        <v>JAZAN
1146W</v>
      </c>
      <c r="F60" s="231">
        <f t="shared" si="10"/>
        <v>40871</v>
      </c>
      <c r="G60" s="32">
        <f t="shared" si="10"/>
        <v>40888</v>
      </c>
      <c r="H60" s="257" t="s">
        <v>284</v>
      </c>
      <c r="I60" s="232">
        <f>I59+2</f>
        <v>40897</v>
      </c>
      <c r="J60" s="228">
        <f t="shared" si="12"/>
        <v>40905</v>
      </c>
      <c r="K60" s="228">
        <f t="shared" si="13"/>
        <v>40907</v>
      </c>
      <c r="L60" s="228">
        <f t="shared" si="13"/>
        <v>40909</v>
      </c>
    </row>
    <row r="61" spans="1:12" s="33" customFormat="1" ht="35.25" hidden="1" customHeight="1">
      <c r="A61" s="132" t="str">
        <f>'[1]WM-AMC1'!A45</f>
        <v>SARA</v>
      </c>
      <c r="B61" s="233">
        <f>'[1]WM-AMC1'!B45</f>
        <v>69</v>
      </c>
      <c r="C61" s="135">
        <f t="shared" si="4"/>
        <v>40871</v>
      </c>
      <c r="D61" s="135">
        <f t="shared" si="3"/>
        <v>40874</v>
      </c>
      <c r="E61" s="73" t="str">
        <f>'[1]NE-AEC2'!$F$227</f>
        <v>AL MANAMAH
1147W</v>
      </c>
      <c r="F61" s="231">
        <f t="shared" si="10"/>
        <v>40878</v>
      </c>
      <c r="G61" s="32">
        <f>G60+8</f>
        <v>40896</v>
      </c>
      <c r="H61" s="257" t="s">
        <v>285</v>
      </c>
      <c r="I61" s="232">
        <f t="shared" ref="I61:I70" si="14">I60+7</f>
        <v>40904</v>
      </c>
      <c r="J61" s="228">
        <f t="shared" si="12"/>
        <v>40912</v>
      </c>
      <c r="K61" s="228">
        <f t="shared" si="13"/>
        <v>40914</v>
      </c>
      <c r="L61" s="228">
        <f t="shared" si="13"/>
        <v>40916</v>
      </c>
    </row>
    <row r="62" spans="1:12" s="33" customFormat="1" ht="35.25" hidden="1" customHeight="1">
      <c r="A62" s="132" t="str">
        <f>'[1]WM-AMC1'!A46</f>
        <v>SARA</v>
      </c>
      <c r="B62" s="233">
        <f>'[1]WM-AMC1'!B46</f>
        <v>70</v>
      </c>
      <c r="C62" s="135">
        <f t="shared" si="4"/>
        <v>40878</v>
      </c>
      <c r="D62" s="135">
        <f t="shared" si="3"/>
        <v>40881</v>
      </c>
      <c r="E62" s="73" t="str">
        <f>'[1]NE-AEC2'!$F$231</f>
        <v>UASC YANBU
1148W</v>
      </c>
      <c r="F62" s="231">
        <f t="shared" si="10"/>
        <v>40885</v>
      </c>
      <c r="G62" s="32">
        <f>G61+7</f>
        <v>40903</v>
      </c>
      <c r="H62" s="257" t="s">
        <v>286</v>
      </c>
      <c r="I62" s="232">
        <f t="shared" si="14"/>
        <v>40911</v>
      </c>
      <c r="J62" s="228">
        <f t="shared" si="12"/>
        <v>40919</v>
      </c>
      <c r="K62" s="228">
        <f t="shared" si="13"/>
        <v>40921</v>
      </c>
      <c r="L62" s="228">
        <f t="shared" si="13"/>
        <v>40923</v>
      </c>
    </row>
    <row r="63" spans="1:12" s="33" customFormat="1" ht="35.25" hidden="1" customHeight="1">
      <c r="A63" s="132" t="str">
        <f>'[1]WM-AMC1'!A47</f>
        <v>SARA</v>
      </c>
      <c r="B63" s="233">
        <f>'[1]WM-AMC1'!B47</f>
        <v>71</v>
      </c>
      <c r="C63" s="135">
        <f t="shared" si="4"/>
        <v>40885</v>
      </c>
      <c r="D63" s="135">
        <f t="shared" si="3"/>
        <v>40888</v>
      </c>
      <c r="E63" s="73" t="str">
        <f>'[1]NE-AEC2'!$F$235</f>
        <v>AL BAHIA
1149W</v>
      </c>
      <c r="F63" s="231">
        <f t="shared" si="10"/>
        <v>40892</v>
      </c>
      <c r="G63" s="32">
        <f t="shared" si="10"/>
        <v>40910</v>
      </c>
      <c r="H63" s="257" t="s">
        <v>287</v>
      </c>
      <c r="I63" s="232">
        <f t="shared" si="14"/>
        <v>40918</v>
      </c>
      <c r="J63" s="228">
        <f t="shared" si="12"/>
        <v>40926</v>
      </c>
      <c r="K63" s="228">
        <f t="shared" si="13"/>
        <v>40928</v>
      </c>
      <c r="L63" s="228">
        <f t="shared" si="13"/>
        <v>40930</v>
      </c>
    </row>
    <row r="64" spans="1:12" s="33" customFormat="1" ht="35.25" hidden="1" customHeight="1">
      <c r="A64" s="132" t="str">
        <f>'[1]WM-AMC1'!A48</f>
        <v>SARA</v>
      </c>
      <c r="B64" s="233">
        <f>'[1]WM-AMC1'!B48</f>
        <v>72</v>
      </c>
      <c r="C64" s="135">
        <f t="shared" si="4"/>
        <v>40892</v>
      </c>
      <c r="D64" s="135">
        <f t="shared" si="3"/>
        <v>40895</v>
      </c>
      <c r="E64" s="73" t="str">
        <f>'[1]NE-AEC2'!$F$239</f>
        <v>AL KHOR
1150W</v>
      </c>
      <c r="F64" s="231">
        <f t="shared" si="10"/>
        <v>40899</v>
      </c>
      <c r="G64" s="32">
        <f>G63+6</f>
        <v>40916</v>
      </c>
      <c r="H64" s="257" t="s">
        <v>288</v>
      </c>
      <c r="I64" s="232">
        <f t="shared" si="14"/>
        <v>40925</v>
      </c>
      <c r="J64" s="228">
        <f t="shared" si="12"/>
        <v>40933</v>
      </c>
      <c r="K64" s="228">
        <f t="shared" si="13"/>
        <v>40935</v>
      </c>
      <c r="L64" s="228">
        <f t="shared" si="13"/>
        <v>40937</v>
      </c>
    </row>
    <row r="65" spans="1:12" s="33" customFormat="1" ht="35.25" hidden="1" customHeight="1">
      <c r="A65" s="132" t="str">
        <f>'[1]WM-AMC1'!A49</f>
        <v>SARA</v>
      </c>
      <c r="B65" s="233">
        <f>'[1]WM-AMC1'!B49</f>
        <v>73</v>
      </c>
      <c r="C65" s="135">
        <f t="shared" si="4"/>
        <v>40899</v>
      </c>
      <c r="D65" s="135">
        <f t="shared" si="3"/>
        <v>40902</v>
      </c>
      <c r="E65" s="73" t="str">
        <f>'[1]NE-AEC2'!$F$243</f>
        <v>AL RAWDAH
1151W</v>
      </c>
      <c r="F65" s="231">
        <f t="shared" si="10"/>
        <v>40906</v>
      </c>
      <c r="G65" s="32">
        <f t="shared" si="10"/>
        <v>40923</v>
      </c>
      <c r="H65" s="257" t="s">
        <v>289</v>
      </c>
      <c r="I65" s="232">
        <f t="shared" si="14"/>
        <v>40932</v>
      </c>
      <c r="J65" s="228">
        <f t="shared" si="12"/>
        <v>40940</v>
      </c>
      <c r="K65" s="228">
        <f t="shared" si="13"/>
        <v>40942</v>
      </c>
      <c r="L65" s="228">
        <f t="shared" si="13"/>
        <v>40944</v>
      </c>
    </row>
    <row r="66" spans="1:12" s="33" customFormat="1" ht="35.25" hidden="1" customHeight="1">
      <c r="A66" s="132" t="str">
        <f>'[1]WM-AMC1'!A50</f>
        <v>SARA</v>
      </c>
      <c r="B66" s="233">
        <f>'[1]WM-AMC1'!B50</f>
        <v>74</v>
      </c>
      <c r="C66" s="135">
        <f t="shared" si="4"/>
        <v>40906</v>
      </c>
      <c r="D66" s="135">
        <f t="shared" si="3"/>
        <v>40909</v>
      </c>
      <c r="E66" s="73" t="str">
        <f>'[1]NE-AEC2'!$F$247</f>
        <v>AL SAFAT
1152W</v>
      </c>
      <c r="F66" s="231">
        <f t="shared" si="10"/>
        <v>40913</v>
      </c>
      <c r="G66" s="32">
        <f t="shared" si="10"/>
        <v>40930</v>
      </c>
      <c r="H66" s="257" t="s">
        <v>290</v>
      </c>
      <c r="I66" s="232">
        <f>I65+8</f>
        <v>40940</v>
      </c>
      <c r="J66" s="228">
        <f>I66+12</f>
        <v>40952</v>
      </c>
      <c r="K66" s="228">
        <f>J66+2</f>
        <v>40954</v>
      </c>
      <c r="L66" s="228">
        <f t="shared" si="13"/>
        <v>40956</v>
      </c>
    </row>
    <row r="67" spans="1:12" s="33" customFormat="1" ht="35.25" hidden="1" customHeight="1">
      <c r="A67" s="132" t="str">
        <f>'[1]WM-AMC1'!A51</f>
        <v>SARA</v>
      </c>
      <c r="B67" s="233">
        <f>'[1]WM-AMC1'!B51</f>
        <v>75</v>
      </c>
      <c r="C67" s="135">
        <f t="shared" si="4"/>
        <v>40913</v>
      </c>
      <c r="D67" s="135">
        <f t="shared" si="3"/>
        <v>40916</v>
      </c>
      <c r="E67" s="73" t="str">
        <f>'[1]NE-AEC2'!$F$251</f>
        <v>HATTA
1153W</v>
      </c>
      <c r="F67" s="231">
        <f t="shared" si="10"/>
        <v>40920</v>
      </c>
      <c r="G67" s="32">
        <f t="shared" si="10"/>
        <v>40937</v>
      </c>
      <c r="H67" s="257" t="s">
        <v>291</v>
      </c>
      <c r="I67" s="232">
        <f>I66+6</f>
        <v>40946</v>
      </c>
      <c r="J67" s="228">
        <f>I67+13</f>
        <v>40959</v>
      </c>
      <c r="K67" s="228">
        <f>J67+2</f>
        <v>40961</v>
      </c>
      <c r="L67" s="228">
        <f t="shared" si="13"/>
        <v>40963</v>
      </c>
    </row>
    <row r="68" spans="1:12" s="33" customFormat="1" ht="35.25" hidden="1" customHeight="1">
      <c r="A68" s="132" t="str">
        <f>'[1]WM-AMC1'!A52</f>
        <v>SARA</v>
      </c>
      <c r="B68" s="233">
        <f>'[1]WM-AMC1'!B52</f>
        <v>76</v>
      </c>
      <c r="C68" s="135">
        <f t="shared" si="4"/>
        <v>40920</v>
      </c>
      <c r="D68" s="135">
        <f t="shared" si="3"/>
        <v>40923</v>
      </c>
      <c r="E68" s="73" t="str">
        <f>'[1]NE-AEC2'!$F$255</f>
        <v>AL HILAL
1201W</v>
      </c>
      <c r="F68" s="231">
        <f t="shared" si="10"/>
        <v>40927</v>
      </c>
      <c r="G68" s="32">
        <f t="shared" si="10"/>
        <v>40944</v>
      </c>
      <c r="H68" s="257" t="s">
        <v>292</v>
      </c>
      <c r="I68" s="232">
        <f t="shared" si="14"/>
        <v>40953</v>
      </c>
      <c r="J68" s="228">
        <f t="shared" si="12"/>
        <v>40961</v>
      </c>
      <c r="K68" s="228">
        <f>J68+2</f>
        <v>40963</v>
      </c>
      <c r="L68" s="228">
        <f>K68+2</f>
        <v>40965</v>
      </c>
    </row>
    <row r="69" spans="1:12" s="33" customFormat="1" ht="35.25" hidden="1" customHeight="1">
      <c r="A69" s="132" t="str">
        <f>'[1]WM-AMC1'!A53</f>
        <v>SARA</v>
      </c>
      <c r="B69" s="233">
        <f>'[1]WM-AMC1'!B53</f>
        <v>77</v>
      </c>
      <c r="C69" s="135">
        <f t="shared" si="4"/>
        <v>40927</v>
      </c>
      <c r="D69" s="135">
        <f t="shared" si="3"/>
        <v>40930</v>
      </c>
      <c r="E69" s="73" t="str">
        <f>'[1]NE-AEC2'!$F$259</f>
        <v>MAYSSAN
1202W</v>
      </c>
      <c r="F69" s="231">
        <f t="shared" si="10"/>
        <v>40934</v>
      </c>
      <c r="G69" s="32">
        <f t="shared" si="10"/>
        <v>40951</v>
      </c>
      <c r="H69" s="257" t="s">
        <v>293</v>
      </c>
      <c r="I69" s="232">
        <f t="shared" si="14"/>
        <v>40960</v>
      </c>
      <c r="J69" s="228">
        <f t="shared" si="12"/>
        <v>40968</v>
      </c>
      <c r="K69" s="228">
        <f>J69+2</f>
        <v>40970</v>
      </c>
      <c r="L69" s="228">
        <f>K69+2</f>
        <v>40972</v>
      </c>
    </row>
    <row r="70" spans="1:12" s="33" customFormat="1" ht="36.75" hidden="1" customHeight="1">
      <c r="A70" s="132" t="str">
        <f t="shared" ref="A70" si="15">A69</f>
        <v>SARA</v>
      </c>
      <c r="B70" s="233">
        <f t="shared" ref="B70" si="16">B69+1</f>
        <v>78</v>
      </c>
      <c r="C70" s="135">
        <f t="shared" si="4"/>
        <v>40934</v>
      </c>
      <c r="D70" s="135">
        <f t="shared" si="3"/>
        <v>40937</v>
      </c>
      <c r="E70" s="73" t="s">
        <v>28</v>
      </c>
      <c r="F70" s="231">
        <f t="shared" ref="F70:G70" si="17">F69+7</f>
        <v>40941</v>
      </c>
      <c r="G70" s="32">
        <f t="shared" si="17"/>
        <v>40958</v>
      </c>
      <c r="H70" s="257" t="s">
        <v>294</v>
      </c>
      <c r="I70" s="232">
        <f t="shared" si="14"/>
        <v>40967</v>
      </c>
      <c r="J70" s="228">
        <f t="shared" si="12"/>
        <v>40975</v>
      </c>
      <c r="K70" s="228">
        <f t="shared" ref="K70:L75" si="18">J70+2</f>
        <v>40977</v>
      </c>
      <c r="L70" s="228">
        <f t="shared" si="18"/>
        <v>40979</v>
      </c>
    </row>
    <row r="71" spans="1:12" s="33" customFormat="1" ht="36" hidden="1" customHeight="1">
      <c r="A71" s="144" t="s">
        <v>25</v>
      </c>
      <c r="B71" s="258">
        <f>B70+1</f>
        <v>79</v>
      </c>
      <c r="C71" s="143">
        <f>C70+7</f>
        <v>40941</v>
      </c>
      <c r="D71" s="143">
        <f t="shared" si="3"/>
        <v>40944</v>
      </c>
      <c r="E71" s="73" t="s">
        <v>29</v>
      </c>
      <c r="F71" s="231">
        <f>F70+7</f>
        <v>40948</v>
      </c>
      <c r="G71" s="32">
        <f>G70+7</f>
        <v>40965</v>
      </c>
      <c r="H71" s="257" t="s">
        <v>295</v>
      </c>
      <c r="I71" s="232">
        <f>I70+7</f>
        <v>40974</v>
      </c>
      <c r="J71" s="228">
        <f t="shared" si="12"/>
        <v>40982</v>
      </c>
      <c r="K71" s="228">
        <f t="shared" si="18"/>
        <v>40984</v>
      </c>
      <c r="L71" s="228">
        <f t="shared" si="18"/>
        <v>40986</v>
      </c>
    </row>
    <row r="72" spans="1:12" s="33" customFormat="1" ht="35.25" hidden="1" customHeight="1">
      <c r="A72" s="178" t="s">
        <v>21</v>
      </c>
      <c r="B72" s="178" t="s">
        <v>22</v>
      </c>
      <c r="C72" s="178" t="s">
        <v>23</v>
      </c>
      <c r="D72" s="178" t="s">
        <v>5</v>
      </c>
      <c r="E72" s="178" t="s">
        <v>230</v>
      </c>
      <c r="F72" s="26" t="s">
        <v>5</v>
      </c>
      <c r="G72" s="179" t="s">
        <v>343</v>
      </c>
      <c r="H72" s="224" t="s">
        <v>232</v>
      </c>
      <c r="I72" s="179" t="s">
        <v>344</v>
      </c>
      <c r="J72" s="225" t="s">
        <v>234</v>
      </c>
      <c r="K72" s="225" t="s">
        <v>235</v>
      </c>
      <c r="L72" s="225" t="s">
        <v>236</v>
      </c>
    </row>
    <row r="73" spans="1:12" s="33" customFormat="1" ht="35.25" hidden="1" customHeight="1">
      <c r="A73" s="132" t="s">
        <v>27</v>
      </c>
      <c r="B73" s="233">
        <v>80</v>
      </c>
      <c r="C73" s="135">
        <v>40948</v>
      </c>
      <c r="D73" s="135">
        <f t="shared" si="3"/>
        <v>40951</v>
      </c>
      <c r="E73" s="73" t="s">
        <v>123</v>
      </c>
      <c r="F73" s="231">
        <v>40958</v>
      </c>
      <c r="G73" s="32">
        <f>G71+17</f>
        <v>40982</v>
      </c>
      <c r="H73" s="257" t="s">
        <v>296</v>
      </c>
      <c r="I73" s="232">
        <v>40986</v>
      </c>
      <c r="J73" s="228">
        <f>I73+15</f>
        <v>41001</v>
      </c>
      <c r="K73" s="228">
        <f t="shared" si="18"/>
        <v>41003</v>
      </c>
      <c r="L73" s="228">
        <f t="shared" si="18"/>
        <v>41005</v>
      </c>
    </row>
    <row r="74" spans="1:12" s="33" customFormat="1" ht="35.25" hidden="1" customHeight="1">
      <c r="A74" s="178" t="s">
        <v>21</v>
      </c>
      <c r="B74" s="178" t="s">
        <v>22</v>
      </c>
      <c r="C74" s="178" t="s">
        <v>23</v>
      </c>
      <c r="D74" s="178" t="s">
        <v>5</v>
      </c>
      <c r="E74" s="178" t="s">
        <v>230</v>
      </c>
      <c r="F74" s="26" t="s">
        <v>5</v>
      </c>
      <c r="G74" s="179" t="s">
        <v>231</v>
      </c>
      <c r="H74" s="224" t="s">
        <v>232</v>
      </c>
      <c r="I74" s="179" t="s">
        <v>233</v>
      </c>
      <c r="J74" s="225" t="s">
        <v>234</v>
      </c>
      <c r="K74" s="225" t="s">
        <v>235</v>
      </c>
      <c r="L74" s="225" t="s">
        <v>236</v>
      </c>
    </row>
    <row r="75" spans="1:12" s="33" customFormat="1" ht="35.25" hidden="1" customHeight="1">
      <c r="A75" s="132" t="str">
        <f>A73</f>
        <v>SARA</v>
      </c>
      <c r="B75" s="233">
        <f>B73+1</f>
        <v>81</v>
      </c>
      <c r="C75" s="135">
        <f>C73+7</f>
        <v>40955</v>
      </c>
      <c r="D75" s="135">
        <f t="shared" si="3"/>
        <v>40958</v>
      </c>
      <c r="E75" s="73" t="s">
        <v>30</v>
      </c>
      <c r="F75" s="231">
        <f>F73+7</f>
        <v>40965</v>
      </c>
      <c r="G75" s="32">
        <f>G73+7</f>
        <v>40989</v>
      </c>
      <c r="H75" s="257" t="s">
        <v>296</v>
      </c>
      <c r="I75" s="232">
        <f>I73+7</f>
        <v>40993</v>
      </c>
      <c r="J75" s="228">
        <f t="shared" si="12"/>
        <v>41001</v>
      </c>
      <c r="K75" s="228">
        <f t="shared" si="18"/>
        <v>41003</v>
      </c>
      <c r="L75" s="228">
        <f t="shared" si="18"/>
        <v>41005</v>
      </c>
    </row>
    <row r="76" spans="1:12" s="33" customFormat="1" ht="35.25" customHeight="1">
      <c r="A76" s="178" t="s">
        <v>21</v>
      </c>
      <c r="B76" s="178" t="s">
        <v>22</v>
      </c>
      <c r="C76" s="178" t="s">
        <v>23</v>
      </c>
      <c r="D76" s="178" t="s">
        <v>5</v>
      </c>
      <c r="E76" s="178" t="s">
        <v>230</v>
      </c>
      <c r="F76" s="26" t="s">
        <v>5</v>
      </c>
      <c r="G76" s="179" t="s">
        <v>343</v>
      </c>
      <c r="H76" s="224" t="s">
        <v>232</v>
      </c>
      <c r="I76" s="179" t="s">
        <v>344</v>
      </c>
      <c r="J76" s="225" t="s">
        <v>234</v>
      </c>
      <c r="K76" s="225" t="s">
        <v>235</v>
      </c>
      <c r="L76" s="225" t="s">
        <v>236</v>
      </c>
    </row>
    <row r="77" spans="1:12" s="33" customFormat="1" ht="35.25" hidden="1" customHeight="1">
      <c r="A77" s="132" t="str">
        <f>A75</f>
        <v>SARA</v>
      </c>
      <c r="B77" s="233">
        <f>B75+1</f>
        <v>82</v>
      </c>
      <c r="C77" s="135">
        <f>C75+7</f>
        <v>40962</v>
      </c>
      <c r="D77" s="135">
        <f t="shared" ref="D77" si="19">C77+3</f>
        <v>40965</v>
      </c>
      <c r="E77" s="73" t="str">
        <f>'WM-AMC1'!E10</f>
        <v>AL RAWDAH
1208W</v>
      </c>
      <c r="F77" s="231">
        <f>'WM-AMC1'!F10</f>
        <v>40977</v>
      </c>
      <c r="G77" s="32">
        <f>G75+13</f>
        <v>41002</v>
      </c>
      <c r="H77" s="257" t="s">
        <v>345</v>
      </c>
      <c r="I77" s="232">
        <f>I75+11</f>
        <v>41004</v>
      </c>
      <c r="J77" s="228">
        <f>I77+11</f>
        <v>41015</v>
      </c>
      <c r="K77" s="228">
        <f t="shared" ref="K77" si="20">J77+2</f>
        <v>41017</v>
      </c>
      <c r="L77" s="228">
        <f t="shared" ref="L77" si="21">K77+2</f>
        <v>41019</v>
      </c>
    </row>
    <row r="78" spans="1:12" s="33" customFormat="1" ht="35.25" hidden="1" customHeight="1">
      <c r="A78" s="132" t="str">
        <f>'WM-AMC1'!A11</f>
        <v>SARA</v>
      </c>
      <c r="B78" s="233">
        <f>'WM-AMC1'!B11</f>
        <v>83</v>
      </c>
      <c r="C78" s="135">
        <f>'WM-AMC1'!C11</f>
        <v>40969</v>
      </c>
      <c r="D78" s="135">
        <f>'WM-AMC1'!D11</f>
        <v>40972</v>
      </c>
      <c r="E78" s="512" t="str">
        <f>'WM-AMC1'!E12</f>
        <v>AL SAFAT
1209W</v>
      </c>
      <c r="F78" s="500">
        <f>'WM-AMC1'!F12</f>
        <v>40985</v>
      </c>
      <c r="G78" s="506">
        <f>G77+7</f>
        <v>41009</v>
      </c>
      <c r="H78" s="547" t="s">
        <v>346</v>
      </c>
      <c r="I78" s="588">
        <f>I77+7</f>
        <v>41011</v>
      </c>
      <c r="J78" s="579">
        <f>I78+11</f>
        <v>41022</v>
      </c>
      <c r="K78" s="579">
        <f t="shared" ref="K78:K81" si="22">J78+2</f>
        <v>41024</v>
      </c>
      <c r="L78" s="579">
        <f t="shared" ref="L78:L81" si="23">K78+2</f>
        <v>41026</v>
      </c>
    </row>
    <row r="79" spans="1:12" s="33" customFormat="1" ht="35.25" hidden="1" customHeight="1">
      <c r="A79" s="132" t="str">
        <f>'WM-AMC1'!A12</f>
        <v>SARA</v>
      </c>
      <c r="B79" s="233">
        <f>'WM-AMC1'!B12</f>
        <v>84</v>
      </c>
      <c r="C79" s="135">
        <f>'WM-AMC1'!C12</f>
        <v>40976</v>
      </c>
      <c r="D79" s="135">
        <f>'WM-AMC1'!D12</f>
        <v>40979</v>
      </c>
      <c r="E79" s="514"/>
      <c r="F79" s="502"/>
      <c r="G79" s="508"/>
      <c r="H79" s="548"/>
      <c r="I79" s="587"/>
      <c r="J79" s="581"/>
      <c r="K79" s="581"/>
      <c r="L79" s="581"/>
    </row>
    <row r="80" spans="1:12" s="33" customFormat="1" ht="35.25" hidden="1" customHeight="1">
      <c r="A80" s="132" t="str">
        <f>'WM-AMC1'!A13</f>
        <v>SARA</v>
      </c>
      <c r="B80" s="233">
        <f>'WM-AMC1'!B13</f>
        <v>85</v>
      </c>
      <c r="C80" s="135">
        <f>'WM-AMC1'!C13</f>
        <v>40983</v>
      </c>
      <c r="D80" s="135">
        <f>'WM-AMC1'!D13</f>
        <v>40986</v>
      </c>
      <c r="E80" s="73" t="str">
        <f>'WM-AMC1'!E13</f>
        <v>CSCL AMERICA
1210W</v>
      </c>
      <c r="F80" s="231">
        <f>'WM-AMC1'!F13</f>
        <v>40988</v>
      </c>
      <c r="G80" s="32">
        <f>F80+26</f>
        <v>41014</v>
      </c>
      <c r="H80" s="257" t="s">
        <v>360</v>
      </c>
      <c r="I80" s="232">
        <f>I78+7</f>
        <v>41018</v>
      </c>
      <c r="J80" s="228">
        <f t="shared" ref="J80:J81" si="24">I80+11</f>
        <v>41029</v>
      </c>
      <c r="K80" s="228">
        <f t="shared" si="22"/>
        <v>41031</v>
      </c>
      <c r="L80" s="228">
        <f t="shared" si="23"/>
        <v>41033</v>
      </c>
    </row>
    <row r="81" spans="1:13" s="33" customFormat="1" ht="35.25" hidden="1" customHeight="1">
      <c r="A81" s="132" t="str">
        <f>'WM-AMC1'!A14</f>
        <v>SARA</v>
      </c>
      <c r="B81" s="233">
        <f>'WM-AMC1'!B14</f>
        <v>86</v>
      </c>
      <c r="C81" s="135">
        <f>'WM-AMC1'!C14</f>
        <v>40990</v>
      </c>
      <c r="D81" s="135">
        <f>'WM-AMC1'!D14</f>
        <v>40993</v>
      </c>
      <c r="E81" s="73" t="str">
        <f>'WM-AMC1'!E14</f>
        <v>HATTA
1211W</v>
      </c>
      <c r="F81" s="231">
        <f>'WM-AMC1'!F14</f>
        <v>40996</v>
      </c>
      <c r="G81" s="32">
        <f>F81+26</f>
        <v>41022</v>
      </c>
      <c r="H81" s="257" t="s">
        <v>347</v>
      </c>
      <c r="I81" s="232">
        <f>I80+7</f>
        <v>41025</v>
      </c>
      <c r="J81" s="228">
        <f t="shared" si="24"/>
        <v>41036</v>
      </c>
      <c r="K81" s="228">
        <f t="shared" si="22"/>
        <v>41038</v>
      </c>
      <c r="L81" s="228">
        <f t="shared" si="23"/>
        <v>41040</v>
      </c>
    </row>
    <row r="82" spans="1:13" s="33" customFormat="1" ht="35.25" hidden="1" customHeight="1">
      <c r="A82" s="364" t="str">
        <f>'WM-AMC1'!A15</f>
        <v>SARA</v>
      </c>
      <c r="B82" s="370">
        <f>'WM-AMC1'!B15</f>
        <v>87</v>
      </c>
      <c r="C82" s="335">
        <f>'WM-AMC1'!C15</f>
        <v>40997</v>
      </c>
      <c r="D82" s="335">
        <f>'WM-AMC1'!D15</f>
        <v>41000</v>
      </c>
      <c r="E82" s="73" t="str">
        <f>'WM-AMC1'!E15</f>
        <v xml:space="preserve">AL HILAL
1212W </v>
      </c>
      <c r="F82" s="332">
        <f>'WM-AMC1'!F15</f>
        <v>41004</v>
      </c>
      <c r="G82" s="333">
        <f>F82+24</f>
        <v>41028</v>
      </c>
      <c r="H82" s="257" t="s">
        <v>348</v>
      </c>
      <c r="I82" s="232">
        <f>I81+7</f>
        <v>41032</v>
      </c>
      <c r="J82" s="228">
        <f t="shared" ref="J82" si="25">I82+11</f>
        <v>41043</v>
      </c>
      <c r="K82" s="228">
        <f t="shared" ref="K82" si="26">J82+2</f>
        <v>41045</v>
      </c>
      <c r="L82" s="228">
        <f t="shared" ref="L82" si="27">K82+2</f>
        <v>41047</v>
      </c>
    </row>
    <row r="83" spans="1:13" s="58" customFormat="1" ht="13.5" hidden="1" customHeight="1">
      <c r="A83" s="336"/>
      <c r="B83" s="347"/>
      <c r="C83" s="352"/>
      <c r="D83" s="352"/>
      <c r="E83" s="512" t="str">
        <f>'WM-AMC1'!$E$16</f>
        <v>XIN OU ZHOU
1213W</v>
      </c>
      <c r="F83" s="500">
        <f>'WM-AMC1'!$F$16</f>
        <v>41011</v>
      </c>
      <c r="G83" s="506">
        <f>F83+25</f>
        <v>41036</v>
      </c>
      <c r="H83" s="547" t="s">
        <v>361</v>
      </c>
      <c r="I83" s="588">
        <f>I82+9</f>
        <v>41041</v>
      </c>
      <c r="J83" s="579">
        <f>I83+9</f>
        <v>41050</v>
      </c>
      <c r="K83" s="579">
        <f>J83+2</f>
        <v>41052</v>
      </c>
      <c r="L83" s="579">
        <f>K83+2</f>
        <v>41054</v>
      </c>
      <c r="M83" s="33"/>
    </row>
    <row r="84" spans="1:13" s="58" customFormat="1" ht="13.5" hidden="1" customHeight="1">
      <c r="A84" s="371" t="str">
        <f>'WM-AMC1'!A16</f>
        <v>CAPE FRIO</v>
      </c>
      <c r="B84" s="367">
        <f>'WM-AMC1'!B16</f>
        <v>52</v>
      </c>
      <c r="C84" s="53">
        <f>'WM-AMC1'!C16</f>
        <v>41005</v>
      </c>
      <c r="D84" s="53">
        <f>'WM-AMC1'!D16</f>
        <v>41008</v>
      </c>
      <c r="E84" s="513"/>
      <c r="F84" s="501"/>
      <c r="G84" s="507"/>
      <c r="H84" s="582"/>
      <c r="I84" s="586"/>
      <c r="J84" s="580"/>
      <c r="K84" s="580"/>
      <c r="L84" s="580"/>
      <c r="M84" s="33"/>
    </row>
    <row r="85" spans="1:13" s="58" customFormat="1" ht="13.5" hidden="1" customHeight="1">
      <c r="A85" s="371"/>
      <c r="B85" s="368"/>
      <c r="C85" s="53"/>
      <c r="D85" s="53"/>
      <c r="E85" s="513"/>
      <c r="F85" s="501"/>
      <c r="G85" s="507"/>
      <c r="H85" s="582"/>
      <c r="I85" s="586"/>
      <c r="J85" s="580"/>
      <c r="K85" s="580"/>
      <c r="L85" s="580"/>
      <c r="M85" s="33"/>
    </row>
    <row r="86" spans="1:13" s="58" customFormat="1" ht="13.5" hidden="1" customHeight="1">
      <c r="A86" s="336"/>
      <c r="B86" s="347"/>
      <c r="C86" s="352"/>
      <c r="D86" s="352"/>
      <c r="E86" s="512" t="str">
        <f>'WM-AMC1'!E19</f>
        <v>MAYSSAN
1214W</v>
      </c>
      <c r="F86" s="500">
        <f>'WM-AMC1'!F19</f>
        <v>41017</v>
      </c>
      <c r="G86" s="506">
        <f>F86+25</f>
        <v>41042</v>
      </c>
      <c r="H86" s="547" t="s">
        <v>369</v>
      </c>
      <c r="I86" s="588">
        <f>I83+7</f>
        <v>41048</v>
      </c>
      <c r="J86" s="579">
        <f>I86+9</f>
        <v>41057</v>
      </c>
      <c r="K86" s="579">
        <f>J86+2</f>
        <v>41059</v>
      </c>
      <c r="L86" s="579">
        <f>K86+2</f>
        <v>41061</v>
      </c>
      <c r="M86" s="33"/>
    </row>
    <row r="87" spans="1:13" s="58" customFormat="1" ht="13.5" hidden="1" customHeight="1">
      <c r="A87" s="371" t="str">
        <f>'WM-AMC1'!A20</f>
        <v>SIMA SAPPHIRE</v>
      </c>
      <c r="B87" s="368">
        <f>'WM-AMC1'!B20</f>
        <v>411</v>
      </c>
      <c r="C87" s="53">
        <f>'WM-AMC1'!C20</f>
        <v>41007</v>
      </c>
      <c r="D87" s="53">
        <f>'WM-AMC1'!D20</f>
        <v>41010</v>
      </c>
      <c r="E87" s="513"/>
      <c r="F87" s="501"/>
      <c r="G87" s="507"/>
      <c r="H87" s="582"/>
      <c r="I87" s="586"/>
      <c r="J87" s="580"/>
      <c r="K87" s="580"/>
      <c r="L87" s="580"/>
      <c r="M87" s="33"/>
    </row>
    <row r="88" spans="1:13" s="58" customFormat="1" ht="13.5" hidden="1" customHeight="1">
      <c r="A88" s="371" t="str">
        <f>'WM-AMC1'!A21</f>
        <v>PAC ANTLIA</v>
      </c>
      <c r="B88" s="369">
        <f>'WM-AMC1'!B21</f>
        <v>60</v>
      </c>
      <c r="C88" s="53">
        <f>'WM-AMC1'!C21</f>
        <v>41012</v>
      </c>
      <c r="D88" s="53">
        <f>'WM-AMC1'!D21</f>
        <v>41015</v>
      </c>
      <c r="E88" s="513"/>
      <c r="F88" s="501"/>
      <c r="G88" s="507"/>
      <c r="H88" s="582"/>
      <c r="I88" s="586"/>
      <c r="J88" s="580"/>
      <c r="K88" s="580"/>
      <c r="L88" s="580"/>
      <c r="M88" s="33"/>
    </row>
    <row r="89" spans="1:13" s="58" customFormat="1" ht="13.5" hidden="1" customHeight="1">
      <c r="A89" s="337" t="str">
        <f>'WM-AMC1'!A22</f>
        <v xml:space="preserve"> </v>
      </c>
      <c r="B89" s="348" t="str">
        <f>'WM-AMC1'!B22</f>
        <v xml:space="preserve"> </v>
      </c>
      <c r="C89" s="353" t="str">
        <f>'WM-AMC1'!C22</f>
        <v xml:space="preserve"> </v>
      </c>
      <c r="D89" s="353" t="str">
        <f>'WM-AMC1'!D22</f>
        <v xml:space="preserve"> </v>
      </c>
      <c r="E89" s="514"/>
      <c r="F89" s="502"/>
      <c r="G89" s="508"/>
      <c r="H89" s="548"/>
      <c r="I89" s="587"/>
      <c r="J89" s="581"/>
      <c r="K89" s="581"/>
      <c r="L89" s="581"/>
      <c r="M89" s="33"/>
    </row>
    <row r="90" spans="1:13" s="58" customFormat="1" ht="13.5" hidden="1" customHeight="1">
      <c r="A90" s="343"/>
      <c r="B90" s="347"/>
      <c r="C90" s="352"/>
      <c r="D90" s="352"/>
      <c r="E90" s="512" t="str">
        <f>'WM-AMC1'!E23</f>
        <v>JAZAN
1215W</v>
      </c>
      <c r="F90" s="500">
        <f>'WM-AMC1'!F23</f>
        <v>41023</v>
      </c>
      <c r="G90" s="506">
        <f>F90+25</f>
        <v>41048</v>
      </c>
      <c r="H90" s="547" t="s">
        <v>370</v>
      </c>
      <c r="I90" s="588">
        <f>I86+7</f>
        <v>41055</v>
      </c>
      <c r="J90" s="579">
        <f>I90+9</f>
        <v>41064</v>
      </c>
      <c r="K90" s="579">
        <f>J90+2</f>
        <v>41066</v>
      </c>
      <c r="L90" s="579">
        <f>K90+2</f>
        <v>41068</v>
      </c>
      <c r="M90" s="33"/>
    </row>
    <row r="91" spans="1:13" s="58" customFormat="1" ht="13.5" hidden="1" customHeight="1">
      <c r="A91" s="371" t="str">
        <f>'WM-AMC1'!A24</f>
        <v>SIMA SAPPHIRE</v>
      </c>
      <c r="B91" s="368">
        <f>'WM-AMC1'!B24</f>
        <v>412</v>
      </c>
      <c r="C91" s="53">
        <f>'WM-AMC1'!C24</f>
        <v>41014</v>
      </c>
      <c r="D91" s="53">
        <f>'WM-AMC1'!D24</f>
        <v>41017</v>
      </c>
      <c r="E91" s="513"/>
      <c r="F91" s="501"/>
      <c r="G91" s="507"/>
      <c r="H91" s="582"/>
      <c r="I91" s="586"/>
      <c r="J91" s="580"/>
      <c r="K91" s="580"/>
      <c r="L91" s="580"/>
      <c r="M91" s="33"/>
    </row>
    <row r="92" spans="1:13" s="58" customFormat="1" ht="13.5" hidden="1" customHeight="1">
      <c r="A92" s="371" t="str">
        <f>'WM-AMC1'!A25</f>
        <v>CAPE FRIO</v>
      </c>
      <c r="B92" s="367">
        <f>'WM-AMC1'!B25</f>
        <v>53</v>
      </c>
      <c r="C92" s="53">
        <f>'WM-AMC1'!C25</f>
        <v>41019</v>
      </c>
      <c r="D92" s="53">
        <f>'WM-AMC1'!D25</f>
        <v>41022</v>
      </c>
      <c r="E92" s="513"/>
      <c r="F92" s="501"/>
      <c r="G92" s="507"/>
      <c r="H92" s="582"/>
      <c r="I92" s="586"/>
      <c r="J92" s="580"/>
      <c r="K92" s="580"/>
      <c r="L92" s="580"/>
      <c r="M92" s="33"/>
    </row>
    <row r="93" spans="1:13" s="58" customFormat="1" ht="13.5" hidden="1" customHeight="1">
      <c r="A93" s="344" t="str">
        <f>'WM-AMC1'!A26</f>
        <v xml:space="preserve"> </v>
      </c>
      <c r="B93" s="348" t="str">
        <f>'WM-AMC1'!B26</f>
        <v xml:space="preserve"> </v>
      </c>
      <c r="C93" s="353" t="str">
        <f>'WM-AMC1'!C26</f>
        <v xml:space="preserve"> </v>
      </c>
      <c r="D93" s="353" t="str">
        <f>'WM-AMC1'!D26</f>
        <v xml:space="preserve"> </v>
      </c>
      <c r="E93" s="514"/>
      <c r="F93" s="502"/>
      <c r="G93" s="508"/>
      <c r="H93" s="548"/>
      <c r="I93" s="587"/>
      <c r="J93" s="581"/>
      <c r="K93" s="581"/>
      <c r="L93" s="581"/>
      <c r="M93" s="33"/>
    </row>
    <row r="94" spans="1:13" s="58" customFormat="1" ht="13.5" customHeight="1">
      <c r="A94" s="343"/>
      <c r="B94" s="452"/>
      <c r="C94" s="453"/>
      <c r="D94" s="453"/>
      <c r="E94" s="513" t="str">
        <f>'WM-AMC1'!$E$35</f>
        <v>AL RAWDAH
1218W</v>
      </c>
      <c r="F94" s="501">
        <f>'WM-AMC1'!$F$35</f>
        <v>41047</v>
      </c>
      <c r="G94" s="507">
        <f>F94+25</f>
        <v>41072</v>
      </c>
      <c r="H94" s="582" t="s">
        <v>452</v>
      </c>
      <c r="I94" s="586">
        <v>41074</v>
      </c>
      <c r="J94" s="580">
        <f>I94+11</f>
        <v>41085</v>
      </c>
      <c r="K94" s="580">
        <f>J94+2</f>
        <v>41087</v>
      </c>
      <c r="L94" s="580">
        <f>K94+2</f>
        <v>41089</v>
      </c>
      <c r="M94" s="33"/>
    </row>
    <row r="95" spans="1:13" s="58" customFormat="1" ht="13.5" customHeight="1">
      <c r="A95" s="371" t="str">
        <f>'WM-AMC1'!A36</f>
        <v>SIMA SAPPHIRE</v>
      </c>
      <c r="B95" s="368">
        <f>'WM-AMC1'!B36</f>
        <v>415</v>
      </c>
      <c r="C95" s="53">
        <f>'WM-AMC1'!C36</f>
        <v>41035</v>
      </c>
      <c r="D95" s="53">
        <f>'WM-AMC1'!D36</f>
        <v>41038</v>
      </c>
      <c r="E95" s="513"/>
      <c r="F95" s="501"/>
      <c r="G95" s="507"/>
      <c r="H95" s="582"/>
      <c r="I95" s="586"/>
      <c r="J95" s="580"/>
      <c r="K95" s="580"/>
      <c r="L95" s="580"/>
      <c r="M95" s="33"/>
    </row>
    <row r="96" spans="1:13" s="58" customFormat="1" ht="13.5" customHeight="1">
      <c r="A96" s="371" t="str">
        <f>'WM-AMC1'!A37</f>
        <v>PAC ANTLIA</v>
      </c>
      <c r="B96" s="367">
        <f>'WM-AMC1'!B37</f>
        <v>62</v>
      </c>
      <c r="C96" s="53">
        <f>'WM-AMC1'!C37</f>
        <v>41040</v>
      </c>
      <c r="D96" s="53">
        <f>'WM-AMC1'!D37</f>
        <v>41043</v>
      </c>
      <c r="E96" s="513"/>
      <c r="F96" s="501"/>
      <c r="G96" s="507"/>
      <c r="H96" s="582"/>
      <c r="I96" s="586"/>
      <c r="J96" s="580"/>
      <c r="K96" s="580"/>
      <c r="L96" s="580"/>
      <c r="M96" s="33"/>
    </row>
    <row r="97" spans="1:13" s="58" customFormat="1" ht="13.5" customHeight="1">
      <c r="A97" s="344" t="str">
        <f>'WM-AMC1'!A34</f>
        <v xml:space="preserve"> </v>
      </c>
      <c r="B97" s="348" t="str">
        <f>'WM-AMC1'!B34</f>
        <v xml:space="preserve"> </v>
      </c>
      <c r="C97" s="353" t="str">
        <f>'WM-AMC1'!C34</f>
        <v xml:space="preserve"> </v>
      </c>
      <c r="D97" s="353" t="str">
        <f>'WM-AMC1'!D34</f>
        <v xml:space="preserve"> </v>
      </c>
      <c r="E97" s="514"/>
      <c r="F97" s="502"/>
      <c r="G97" s="508"/>
      <c r="H97" s="548"/>
      <c r="I97" s="587"/>
      <c r="J97" s="581"/>
      <c r="K97" s="581"/>
      <c r="L97" s="581"/>
      <c r="M97" s="33"/>
    </row>
    <row r="98" spans="1:13" s="58" customFormat="1" ht="13.5" customHeight="1">
      <c r="A98" s="448"/>
      <c r="B98" s="452"/>
      <c r="C98" s="453"/>
      <c r="D98" s="453"/>
      <c r="E98" s="513" t="str">
        <f>'WM-AMC1'!$E$39</f>
        <v>AL SAFAT
1219W</v>
      </c>
      <c r="F98" s="501">
        <f>'WM-AMC1'!$F$39</f>
        <v>41053</v>
      </c>
      <c r="G98" s="507">
        <f>F98+25</f>
        <v>41078</v>
      </c>
      <c r="H98" s="582" t="s">
        <v>453</v>
      </c>
      <c r="I98" s="586">
        <f>I94+7</f>
        <v>41081</v>
      </c>
      <c r="J98" s="580">
        <f>I98+11</f>
        <v>41092</v>
      </c>
      <c r="K98" s="580">
        <f>J98+2</f>
        <v>41094</v>
      </c>
      <c r="L98" s="580">
        <f>K98+2</f>
        <v>41096</v>
      </c>
      <c r="M98" s="33"/>
    </row>
    <row r="99" spans="1:13" s="58" customFormat="1" ht="13.5" customHeight="1">
      <c r="A99" s="371" t="str">
        <f>'WM-AMC1'!A40</f>
        <v>SIMA SAPPHIRE</v>
      </c>
      <c r="B99" s="368">
        <f>'WM-AMC1'!B40</f>
        <v>416</v>
      </c>
      <c r="C99" s="53">
        <f>'WM-AMC1'!C40</f>
        <v>41042</v>
      </c>
      <c r="D99" s="53">
        <f>'WM-AMC1'!D40</f>
        <v>41045</v>
      </c>
      <c r="E99" s="513"/>
      <c r="F99" s="501"/>
      <c r="G99" s="507"/>
      <c r="H99" s="582"/>
      <c r="I99" s="586"/>
      <c r="J99" s="580"/>
      <c r="K99" s="580"/>
      <c r="L99" s="580"/>
      <c r="M99" s="33"/>
    </row>
    <row r="100" spans="1:13" s="58" customFormat="1" ht="13.5" customHeight="1">
      <c r="A100" s="371" t="str">
        <f>'WM-AMC1'!A41</f>
        <v>CAPE FRIO</v>
      </c>
      <c r="B100" s="367">
        <f>'WM-AMC1'!B41</f>
        <v>55</v>
      </c>
      <c r="C100" s="53">
        <f>'WM-AMC1'!C41</f>
        <v>41047</v>
      </c>
      <c r="D100" s="53">
        <f>'WM-AMC1'!D41</f>
        <v>41050</v>
      </c>
      <c r="E100" s="513"/>
      <c r="F100" s="501"/>
      <c r="G100" s="507"/>
      <c r="H100" s="582"/>
      <c r="I100" s="586"/>
      <c r="J100" s="580"/>
      <c r="K100" s="580"/>
      <c r="L100" s="580"/>
      <c r="M100" s="33"/>
    </row>
    <row r="101" spans="1:13" s="58" customFormat="1" ht="13.5" customHeight="1">
      <c r="A101" s="449" t="str">
        <f>'WM-AMC1'!A38</f>
        <v xml:space="preserve"> </v>
      </c>
      <c r="B101" s="348" t="str">
        <f>'WM-AMC1'!B38</f>
        <v xml:space="preserve"> </v>
      </c>
      <c r="C101" s="353" t="str">
        <f>'WM-AMC1'!C38</f>
        <v xml:space="preserve"> </v>
      </c>
      <c r="D101" s="353" t="str">
        <f>'WM-AMC1'!D38</f>
        <v xml:space="preserve"> </v>
      </c>
      <c r="E101" s="514"/>
      <c r="F101" s="502"/>
      <c r="G101" s="508"/>
      <c r="H101" s="548"/>
      <c r="I101" s="587"/>
      <c r="J101" s="581"/>
      <c r="K101" s="581"/>
      <c r="L101" s="581"/>
      <c r="M101" s="33"/>
    </row>
    <row r="102" spans="1:13" s="58" customFormat="1" ht="13.5" customHeight="1">
      <c r="A102" s="468"/>
      <c r="B102" s="452"/>
      <c r="C102" s="453"/>
      <c r="D102" s="453"/>
      <c r="E102" s="513" t="str">
        <f>'WM-AMC1'!$E$43</f>
        <v>CSCL AMERICA
1220W</v>
      </c>
      <c r="F102" s="501">
        <f>'WM-AMC1'!$F$43</f>
        <v>41058</v>
      </c>
      <c r="G102" s="507">
        <f>F102+25</f>
        <v>41083</v>
      </c>
      <c r="H102" s="582" t="s">
        <v>506</v>
      </c>
      <c r="I102" s="586">
        <f t="shared" ref="I102" si="28">I98+7</f>
        <v>41088</v>
      </c>
      <c r="J102" s="580">
        <f>I102+11</f>
        <v>41099</v>
      </c>
      <c r="K102" s="580">
        <f>J102+2</f>
        <v>41101</v>
      </c>
      <c r="L102" s="580">
        <f>K102+2</f>
        <v>41103</v>
      </c>
      <c r="M102" s="33"/>
    </row>
    <row r="103" spans="1:13" s="58" customFormat="1" ht="13.5" customHeight="1">
      <c r="A103" s="371" t="str">
        <f>'WM-AMC1'!A44</f>
        <v>SIMA SAPPHIRE</v>
      </c>
      <c r="B103" s="368">
        <f>'WM-AMC1'!B44</f>
        <v>417</v>
      </c>
      <c r="C103" s="53">
        <f>'WM-AMC1'!C44</f>
        <v>41049</v>
      </c>
      <c r="D103" s="53">
        <f>'WM-AMC1'!D44</f>
        <v>41052</v>
      </c>
      <c r="E103" s="513"/>
      <c r="F103" s="501"/>
      <c r="G103" s="507"/>
      <c r="H103" s="582"/>
      <c r="I103" s="586"/>
      <c r="J103" s="580"/>
      <c r="K103" s="580"/>
      <c r="L103" s="580"/>
      <c r="M103" s="33"/>
    </row>
    <row r="104" spans="1:13" s="58" customFormat="1" ht="13.5" customHeight="1">
      <c r="A104" s="371" t="str">
        <f>'WM-AMC1'!A45</f>
        <v>GALLANT WAVE</v>
      </c>
      <c r="B104" s="367">
        <f>'WM-AMC1'!B45</f>
        <v>64</v>
      </c>
      <c r="C104" s="53">
        <f>'WM-AMC1'!C45</f>
        <v>41053</v>
      </c>
      <c r="D104" s="53">
        <f>'WM-AMC1'!D45</f>
        <v>41056</v>
      </c>
      <c r="E104" s="513"/>
      <c r="F104" s="501"/>
      <c r="G104" s="507"/>
      <c r="H104" s="582"/>
      <c r="I104" s="586"/>
      <c r="J104" s="580"/>
      <c r="K104" s="580"/>
      <c r="L104" s="580"/>
      <c r="M104" s="33"/>
    </row>
    <row r="105" spans="1:13" s="58" customFormat="1" ht="13.5" customHeight="1">
      <c r="A105" s="469" t="str">
        <f>'WM-AMC1'!A42</f>
        <v xml:space="preserve"> </v>
      </c>
      <c r="B105" s="348" t="str">
        <f>'WM-AMC1'!B42</f>
        <v xml:space="preserve"> </v>
      </c>
      <c r="C105" s="353" t="str">
        <f>'WM-AMC1'!C42</f>
        <v xml:space="preserve"> </v>
      </c>
      <c r="D105" s="353" t="str">
        <f>'WM-AMC1'!D42</f>
        <v xml:space="preserve"> </v>
      </c>
      <c r="E105" s="514"/>
      <c r="F105" s="502"/>
      <c r="G105" s="508"/>
      <c r="H105" s="548"/>
      <c r="I105" s="587"/>
      <c r="J105" s="581"/>
      <c r="K105" s="581"/>
      <c r="L105" s="581"/>
      <c r="M105" s="33"/>
    </row>
    <row r="106" spans="1:13" s="58" customFormat="1" ht="13.5" customHeight="1">
      <c r="A106" s="468"/>
      <c r="B106" s="452"/>
      <c r="C106" s="453"/>
      <c r="D106" s="453"/>
      <c r="E106" s="513" t="str">
        <f>'WM-AMC1'!E47</f>
        <v>HATTA
1221W</v>
      </c>
      <c r="F106" s="501">
        <f>'WM-AMC1'!F47</f>
        <v>41067</v>
      </c>
      <c r="G106" s="507">
        <f>F106+26</f>
        <v>41093</v>
      </c>
      <c r="H106" s="582" t="s">
        <v>454</v>
      </c>
      <c r="I106" s="586">
        <f t="shared" ref="I106" si="29">I102+7</f>
        <v>41095</v>
      </c>
      <c r="J106" s="580">
        <f>I106+11</f>
        <v>41106</v>
      </c>
      <c r="K106" s="580">
        <f>J106+2</f>
        <v>41108</v>
      </c>
      <c r="L106" s="580">
        <f>K106+2</f>
        <v>41110</v>
      </c>
      <c r="M106" s="33"/>
    </row>
    <row r="107" spans="1:13" s="58" customFormat="1" ht="13.5" customHeight="1">
      <c r="A107" s="371" t="str">
        <f>'WM-AMC1'!A48</f>
        <v>SIMA SAPPHIRE</v>
      </c>
      <c r="B107" s="368">
        <f>'WM-AMC1'!B48</f>
        <v>418</v>
      </c>
      <c r="C107" s="53">
        <f>'WM-AMC1'!C48</f>
        <v>41056</v>
      </c>
      <c r="D107" s="53">
        <f>'WM-AMC1'!D48</f>
        <v>41059</v>
      </c>
      <c r="E107" s="513"/>
      <c r="F107" s="501"/>
      <c r="G107" s="507"/>
      <c r="H107" s="582"/>
      <c r="I107" s="586"/>
      <c r="J107" s="580"/>
      <c r="K107" s="580"/>
      <c r="L107" s="580"/>
      <c r="M107" s="33"/>
    </row>
    <row r="108" spans="1:13" s="58" customFormat="1" ht="13.5" customHeight="1">
      <c r="A108" s="371" t="str">
        <f>'WM-AMC1'!A49</f>
        <v>CAPE FRIO</v>
      </c>
      <c r="B108" s="367">
        <f>'WM-AMC1'!B49</f>
        <v>56</v>
      </c>
      <c r="C108" s="53">
        <f>'WM-AMC1'!C49</f>
        <v>41061</v>
      </c>
      <c r="D108" s="53">
        <f>'WM-AMC1'!D49</f>
        <v>41064</v>
      </c>
      <c r="E108" s="513"/>
      <c r="F108" s="501"/>
      <c r="G108" s="507"/>
      <c r="H108" s="582"/>
      <c r="I108" s="586"/>
      <c r="J108" s="580"/>
      <c r="K108" s="580"/>
      <c r="L108" s="580"/>
      <c r="M108" s="33"/>
    </row>
    <row r="109" spans="1:13" s="58" customFormat="1" ht="13.5" customHeight="1">
      <c r="A109" s="469" t="str">
        <f>'WM-AMC1'!A46</f>
        <v xml:space="preserve"> </v>
      </c>
      <c r="B109" s="348" t="str">
        <f>'WM-AMC1'!B46</f>
        <v xml:space="preserve"> </v>
      </c>
      <c r="C109" s="353" t="str">
        <f>'WM-AMC1'!C46</f>
        <v xml:space="preserve"> </v>
      </c>
      <c r="D109" s="353" t="str">
        <f>'WM-AMC1'!D46</f>
        <v xml:space="preserve"> </v>
      </c>
      <c r="E109" s="514"/>
      <c r="F109" s="502"/>
      <c r="G109" s="508"/>
      <c r="H109" s="548"/>
      <c r="I109" s="587"/>
      <c r="J109" s="581"/>
      <c r="K109" s="581"/>
      <c r="L109" s="581"/>
      <c r="M109" s="33"/>
    </row>
    <row r="110" spans="1:13" s="58" customFormat="1" ht="13.5" customHeight="1">
      <c r="A110" s="468"/>
      <c r="B110" s="452"/>
      <c r="C110" s="453"/>
      <c r="D110" s="453"/>
      <c r="E110" s="513" t="str">
        <f>'WM-AMC1'!E51</f>
        <v>AL HILAL
1222W</v>
      </c>
      <c r="F110" s="501">
        <f>'WM-AMC1'!F51</f>
        <v>41074</v>
      </c>
      <c r="G110" s="507">
        <f>F110+25</f>
        <v>41099</v>
      </c>
      <c r="H110" s="582" t="s">
        <v>455</v>
      </c>
      <c r="I110" s="586">
        <f t="shared" ref="I110" si="30">I106+7</f>
        <v>41102</v>
      </c>
      <c r="J110" s="580">
        <f>I110+11</f>
        <v>41113</v>
      </c>
      <c r="K110" s="580">
        <f>J110+2</f>
        <v>41115</v>
      </c>
      <c r="L110" s="580">
        <f>K110+2</f>
        <v>41117</v>
      </c>
      <c r="M110" s="33"/>
    </row>
    <row r="111" spans="1:13" s="58" customFormat="1" ht="13.5" customHeight="1">
      <c r="A111" s="371" t="str">
        <f>'WM-AMC1'!A52</f>
        <v>SIMA SAPPHIRE</v>
      </c>
      <c r="B111" s="368">
        <f>'WM-AMC1'!B52</f>
        <v>419</v>
      </c>
      <c r="C111" s="53">
        <f>'WM-AMC1'!C52</f>
        <v>41063</v>
      </c>
      <c r="D111" s="53">
        <f>'WM-AMC1'!D52</f>
        <v>41066</v>
      </c>
      <c r="E111" s="513"/>
      <c r="F111" s="501"/>
      <c r="G111" s="507"/>
      <c r="H111" s="582"/>
      <c r="I111" s="586"/>
      <c r="J111" s="580"/>
      <c r="K111" s="580"/>
      <c r="L111" s="580"/>
      <c r="M111" s="33"/>
    </row>
    <row r="112" spans="1:13" s="58" customFormat="1" ht="13.5" customHeight="1">
      <c r="A112" s="371" t="str">
        <f>'WM-AMC1'!A53</f>
        <v>PAC ANTLIA</v>
      </c>
      <c r="B112" s="367">
        <f>'WM-AMC1'!B53</f>
        <v>65</v>
      </c>
      <c r="C112" s="53">
        <f>'WM-AMC1'!C53</f>
        <v>41068</v>
      </c>
      <c r="D112" s="53">
        <f>'WM-AMC1'!D53</f>
        <v>41071</v>
      </c>
      <c r="E112" s="513"/>
      <c r="F112" s="501"/>
      <c r="G112" s="507"/>
      <c r="H112" s="582"/>
      <c r="I112" s="586"/>
      <c r="J112" s="580"/>
      <c r="K112" s="580"/>
      <c r="L112" s="580"/>
      <c r="M112" s="33"/>
    </row>
    <row r="113" spans="1:13" s="58" customFormat="1" ht="13.5" customHeight="1">
      <c r="A113" s="469" t="str">
        <f>'WM-AMC1'!A50</f>
        <v xml:space="preserve"> </v>
      </c>
      <c r="B113" s="348" t="str">
        <f>'WM-AMC1'!B50</f>
        <v xml:space="preserve"> </v>
      </c>
      <c r="C113" s="353" t="str">
        <f>'WM-AMC1'!C50</f>
        <v xml:space="preserve"> </v>
      </c>
      <c r="D113" s="353" t="str">
        <f>'WM-AMC1'!D50</f>
        <v xml:space="preserve"> </v>
      </c>
      <c r="E113" s="514"/>
      <c r="F113" s="502"/>
      <c r="G113" s="508"/>
      <c r="H113" s="548"/>
      <c r="I113" s="587"/>
      <c r="J113" s="581"/>
      <c r="K113" s="581"/>
      <c r="L113" s="581"/>
      <c r="M113" s="33"/>
    </row>
    <row r="114" spans="1:13" s="58" customFormat="1" ht="13.5" customHeight="1">
      <c r="A114" s="485"/>
      <c r="B114" s="452"/>
      <c r="C114" s="453"/>
      <c r="D114" s="453"/>
      <c r="E114" s="513" t="str">
        <f>'WM-AMC1'!E55</f>
        <v>XIN OU ZHOU
1223W</v>
      </c>
      <c r="F114" s="501">
        <f>'WM-AMC1'!F55</f>
        <v>41079</v>
      </c>
      <c r="G114" s="507">
        <f>F114+25</f>
        <v>41104</v>
      </c>
      <c r="H114" s="582" t="s">
        <v>513</v>
      </c>
      <c r="I114" s="586">
        <f t="shared" ref="I114" si="31">I110+7</f>
        <v>41109</v>
      </c>
      <c r="J114" s="580">
        <f>I114+11</f>
        <v>41120</v>
      </c>
      <c r="K114" s="580">
        <f>J114+2</f>
        <v>41122</v>
      </c>
      <c r="L114" s="580">
        <f>K114+2</f>
        <v>41124</v>
      </c>
      <c r="M114" s="33"/>
    </row>
    <row r="115" spans="1:13" s="58" customFormat="1" ht="13.5" customHeight="1">
      <c r="A115" s="371" t="str">
        <f>'WM-AMC1'!A56</f>
        <v>SIMA SAPPHIRE</v>
      </c>
      <c r="B115" s="368">
        <f>'WM-AMC1'!B56</f>
        <v>420</v>
      </c>
      <c r="C115" s="53">
        <f>'WM-AMC1'!C56</f>
        <v>41070</v>
      </c>
      <c r="D115" s="53">
        <f>'WM-AMC1'!D56</f>
        <v>41073</v>
      </c>
      <c r="E115" s="513"/>
      <c r="F115" s="501"/>
      <c r="G115" s="507"/>
      <c r="H115" s="582"/>
      <c r="I115" s="586"/>
      <c r="J115" s="580"/>
      <c r="K115" s="580"/>
      <c r="L115" s="580"/>
      <c r="M115" s="33"/>
    </row>
    <row r="116" spans="1:13" s="58" customFormat="1" ht="13.5" customHeight="1">
      <c r="A116" s="371" t="str">
        <f>'WM-AMC1'!A57</f>
        <v>CAPE FRIO</v>
      </c>
      <c r="B116" s="367">
        <f>'WM-AMC1'!B57</f>
        <v>57</v>
      </c>
      <c r="C116" s="53">
        <f>'WM-AMC1'!C57</f>
        <v>41075</v>
      </c>
      <c r="D116" s="53">
        <f>'WM-AMC1'!D57</f>
        <v>41078</v>
      </c>
      <c r="E116" s="513"/>
      <c r="F116" s="501"/>
      <c r="G116" s="507"/>
      <c r="H116" s="582"/>
      <c r="I116" s="586"/>
      <c r="J116" s="580"/>
      <c r="K116" s="580"/>
      <c r="L116" s="580"/>
      <c r="M116" s="33"/>
    </row>
    <row r="117" spans="1:13" s="58" customFormat="1" ht="13.5" customHeight="1">
      <c r="A117" s="486" t="str">
        <f>'WM-AMC1'!A54</f>
        <v xml:space="preserve"> </v>
      </c>
      <c r="B117" s="348" t="str">
        <f>'WM-AMC1'!B54</f>
        <v xml:space="preserve"> </v>
      </c>
      <c r="C117" s="353" t="str">
        <f>'WM-AMC1'!C54</f>
        <v xml:space="preserve"> </v>
      </c>
      <c r="D117" s="353" t="str">
        <f>'WM-AMC1'!D54</f>
        <v xml:space="preserve"> </v>
      </c>
      <c r="E117" s="514"/>
      <c r="F117" s="502"/>
      <c r="G117" s="508"/>
      <c r="H117" s="548"/>
      <c r="I117" s="587"/>
      <c r="J117" s="581"/>
      <c r="K117" s="581"/>
      <c r="L117" s="581"/>
      <c r="M117" s="33"/>
    </row>
    <row r="118" spans="1:13" s="58" customFormat="1" ht="13.5" customHeight="1">
      <c r="A118" s="485"/>
      <c r="B118" s="452"/>
      <c r="C118" s="453"/>
      <c r="D118" s="453"/>
      <c r="E118" s="513" t="str">
        <f>'WM-AMC1'!E59</f>
        <v>MAYSSAN
1224W</v>
      </c>
      <c r="F118" s="501">
        <f>'WM-AMC1'!F59</f>
        <v>41086</v>
      </c>
      <c r="G118" s="507">
        <f>F118+25</f>
        <v>41111</v>
      </c>
      <c r="H118" s="582" t="s">
        <v>514</v>
      </c>
      <c r="I118" s="586">
        <f t="shared" ref="I118" si="32">I114+7</f>
        <v>41116</v>
      </c>
      <c r="J118" s="580">
        <f>I118+11</f>
        <v>41127</v>
      </c>
      <c r="K118" s="580">
        <f>J118+2</f>
        <v>41129</v>
      </c>
      <c r="L118" s="580">
        <f>K118+2</f>
        <v>41131</v>
      </c>
      <c r="M118" s="33"/>
    </row>
    <row r="119" spans="1:13" s="58" customFormat="1" ht="13.5" customHeight="1">
      <c r="A119" s="371" t="str">
        <f>'WM-AMC1'!A60</f>
        <v>SIMA SAPPHIRE</v>
      </c>
      <c r="B119" s="368">
        <f>'WM-AMC1'!B60</f>
        <v>421</v>
      </c>
      <c r="C119" s="53">
        <f>'WM-AMC1'!C60</f>
        <v>41077</v>
      </c>
      <c r="D119" s="53">
        <f>'WM-AMC1'!D60</f>
        <v>41080</v>
      </c>
      <c r="E119" s="513"/>
      <c r="F119" s="501"/>
      <c r="G119" s="507"/>
      <c r="H119" s="582"/>
      <c r="I119" s="586"/>
      <c r="J119" s="580"/>
      <c r="K119" s="580"/>
      <c r="L119" s="580"/>
      <c r="M119" s="33"/>
    </row>
    <row r="120" spans="1:13" s="58" customFormat="1" ht="13.5" customHeight="1">
      <c r="A120" s="371" t="str">
        <f>'WM-AMC1'!A61</f>
        <v>PAC ANTLIA</v>
      </c>
      <c r="B120" s="367">
        <f>'WM-AMC1'!B61</f>
        <v>66</v>
      </c>
      <c r="C120" s="53">
        <f>'WM-AMC1'!C61</f>
        <v>41082</v>
      </c>
      <c r="D120" s="53">
        <f>'WM-AMC1'!D61</f>
        <v>41085</v>
      </c>
      <c r="E120" s="513"/>
      <c r="F120" s="501"/>
      <c r="G120" s="507"/>
      <c r="H120" s="582"/>
      <c r="I120" s="586"/>
      <c r="J120" s="580"/>
      <c r="K120" s="580"/>
      <c r="L120" s="580"/>
      <c r="M120" s="33"/>
    </row>
    <row r="121" spans="1:13" s="58" customFormat="1" ht="13.5" customHeight="1">
      <c r="A121" s="486" t="str">
        <f>'WM-AMC1'!A58</f>
        <v xml:space="preserve"> </v>
      </c>
      <c r="B121" s="348" t="str">
        <f>'WM-AMC1'!B58</f>
        <v xml:space="preserve"> </v>
      </c>
      <c r="C121" s="353" t="str">
        <f>'WM-AMC1'!C58</f>
        <v xml:space="preserve"> </v>
      </c>
      <c r="D121" s="353" t="str">
        <f>'WM-AMC1'!D58</f>
        <v xml:space="preserve"> </v>
      </c>
      <c r="E121" s="514"/>
      <c r="F121" s="502"/>
      <c r="G121" s="508"/>
      <c r="H121" s="548"/>
      <c r="I121" s="587"/>
      <c r="J121" s="581"/>
      <c r="K121" s="581"/>
      <c r="L121" s="581"/>
      <c r="M121" s="33"/>
    </row>
    <row r="122" spans="1:13" s="58" customFormat="1" ht="13.5" customHeight="1">
      <c r="A122" s="485"/>
      <c r="B122" s="452"/>
      <c r="C122" s="453"/>
      <c r="D122" s="453"/>
      <c r="E122" s="513" t="str">
        <f>'WM-AMC1'!E63</f>
        <v>JAZAN
1225W</v>
      </c>
      <c r="F122" s="501">
        <f>'WM-AMC1'!F63</f>
        <v>41091</v>
      </c>
      <c r="G122" s="507">
        <f>F122+27</f>
        <v>41118</v>
      </c>
      <c r="H122" s="582" t="s">
        <v>515</v>
      </c>
      <c r="I122" s="586">
        <f t="shared" ref="I122" si="33">I118+7</f>
        <v>41123</v>
      </c>
      <c r="J122" s="580">
        <f>I122+11</f>
        <v>41134</v>
      </c>
      <c r="K122" s="580">
        <f>J122+2</f>
        <v>41136</v>
      </c>
      <c r="L122" s="580">
        <f>K122+2</f>
        <v>41138</v>
      </c>
      <c r="M122" s="33"/>
    </row>
    <row r="123" spans="1:13" s="58" customFormat="1" ht="13.5" customHeight="1">
      <c r="A123" s="371" t="str">
        <f>'WM-AMC1'!A64</f>
        <v>SIMA SAPPHIRE</v>
      </c>
      <c r="B123" s="368">
        <f>'WM-AMC1'!B64</f>
        <v>422</v>
      </c>
      <c r="C123" s="53">
        <f>'WM-AMC1'!C64</f>
        <v>41084</v>
      </c>
      <c r="D123" s="53">
        <f>'WM-AMC1'!D64</f>
        <v>41087</v>
      </c>
      <c r="E123" s="513"/>
      <c r="F123" s="501"/>
      <c r="G123" s="507"/>
      <c r="H123" s="582"/>
      <c r="I123" s="586"/>
      <c r="J123" s="580"/>
      <c r="K123" s="580"/>
      <c r="L123" s="580"/>
      <c r="M123" s="33"/>
    </row>
    <row r="124" spans="1:13" s="58" customFormat="1" ht="13.5" customHeight="1">
      <c r="A124" s="371" t="str">
        <f>'WM-AMC1'!A65</f>
        <v>CAPE FRIO</v>
      </c>
      <c r="B124" s="367">
        <f>'WM-AMC1'!B65</f>
        <v>58</v>
      </c>
      <c r="C124" s="53">
        <f>'WM-AMC1'!C65</f>
        <v>41089</v>
      </c>
      <c r="D124" s="53">
        <f>'WM-AMC1'!D65</f>
        <v>41092</v>
      </c>
      <c r="E124" s="513"/>
      <c r="F124" s="501"/>
      <c r="G124" s="507"/>
      <c r="H124" s="582"/>
      <c r="I124" s="586"/>
      <c r="J124" s="580"/>
      <c r="K124" s="580"/>
      <c r="L124" s="580"/>
      <c r="M124" s="33"/>
    </row>
    <row r="125" spans="1:13" s="58" customFormat="1" ht="13.5" customHeight="1">
      <c r="A125" s="486" t="str">
        <f>'WM-AMC1'!A62</f>
        <v xml:space="preserve"> </v>
      </c>
      <c r="B125" s="348" t="str">
        <f>'WM-AMC1'!B62</f>
        <v xml:space="preserve"> </v>
      </c>
      <c r="C125" s="353" t="str">
        <f>'WM-AMC1'!C62</f>
        <v xml:space="preserve"> </v>
      </c>
      <c r="D125" s="353" t="str">
        <f>'WM-AMC1'!D62</f>
        <v xml:space="preserve"> </v>
      </c>
      <c r="E125" s="514"/>
      <c r="F125" s="502"/>
      <c r="G125" s="508"/>
      <c r="H125" s="548"/>
      <c r="I125" s="587"/>
      <c r="J125" s="581"/>
      <c r="K125" s="581"/>
      <c r="L125" s="581"/>
      <c r="M125" s="33"/>
    </row>
    <row r="126" spans="1:13" s="58" customFormat="1" ht="13.5" customHeight="1">
      <c r="A126" s="485"/>
      <c r="B126" s="452"/>
      <c r="C126" s="453"/>
      <c r="D126" s="453"/>
      <c r="E126" s="513" t="str">
        <f>'WM-AMC1'!E67</f>
        <v>XIN YA ZHOU
1226W</v>
      </c>
      <c r="F126" s="501">
        <f>'WM-AMC1'!F67</f>
        <v>41098</v>
      </c>
      <c r="G126" s="507">
        <f>F126+27</f>
        <v>41125</v>
      </c>
      <c r="H126" s="582" t="s">
        <v>516</v>
      </c>
      <c r="I126" s="586">
        <f t="shared" ref="I126" si="34">I122+7</f>
        <v>41130</v>
      </c>
      <c r="J126" s="580">
        <f>I126+11</f>
        <v>41141</v>
      </c>
      <c r="K126" s="580">
        <f>J126+2</f>
        <v>41143</v>
      </c>
      <c r="L126" s="580">
        <f>K126+2</f>
        <v>41145</v>
      </c>
      <c r="M126" s="33"/>
    </row>
    <row r="127" spans="1:13" s="58" customFormat="1" ht="13.5" customHeight="1">
      <c r="A127" s="371" t="str">
        <f>'WM-AMC1'!A68</f>
        <v>SIMA SAPPHIRE</v>
      </c>
      <c r="B127" s="368">
        <f>'WM-AMC1'!B68</f>
        <v>423</v>
      </c>
      <c r="C127" s="53">
        <f>'WM-AMC1'!C68</f>
        <v>41091</v>
      </c>
      <c r="D127" s="53">
        <f>'WM-AMC1'!D68</f>
        <v>41094</v>
      </c>
      <c r="E127" s="513"/>
      <c r="F127" s="501"/>
      <c r="G127" s="507"/>
      <c r="H127" s="582"/>
      <c r="I127" s="586"/>
      <c r="J127" s="580"/>
      <c r="K127" s="580"/>
      <c r="L127" s="580"/>
      <c r="M127" s="33"/>
    </row>
    <row r="128" spans="1:13" s="58" customFormat="1" ht="13.5" customHeight="1">
      <c r="A128" s="371" t="str">
        <f>'WM-AMC1'!A69</f>
        <v>PAC ANTLIA</v>
      </c>
      <c r="B128" s="367">
        <f>'WM-AMC1'!B69</f>
        <v>67</v>
      </c>
      <c r="C128" s="53">
        <f>'WM-AMC1'!C69</f>
        <v>41096</v>
      </c>
      <c r="D128" s="53">
        <f>'WM-AMC1'!D69</f>
        <v>41099</v>
      </c>
      <c r="E128" s="513"/>
      <c r="F128" s="501"/>
      <c r="G128" s="507"/>
      <c r="H128" s="582"/>
      <c r="I128" s="586"/>
      <c r="J128" s="580"/>
      <c r="K128" s="580"/>
      <c r="L128" s="580"/>
      <c r="M128" s="33"/>
    </row>
    <row r="129" spans="1:13" s="58" customFormat="1" ht="13.5" customHeight="1">
      <c r="A129" s="486" t="str">
        <f>'WM-AMC1'!A66</f>
        <v xml:space="preserve"> </v>
      </c>
      <c r="B129" s="348" t="str">
        <f>'WM-AMC1'!B66</f>
        <v xml:space="preserve"> </v>
      </c>
      <c r="C129" s="353" t="str">
        <f>'WM-AMC1'!C66</f>
        <v xml:space="preserve"> </v>
      </c>
      <c r="D129" s="353" t="str">
        <f>'WM-AMC1'!D66</f>
        <v xml:space="preserve"> </v>
      </c>
      <c r="E129" s="514"/>
      <c r="F129" s="502"/>
      <c r="G129" s="508"/>
      <c r="H129" s="548"/>
      <c r="I129" s="587"/>
      <c r="J129" s="581"/>
      <c r="K129" s="581"/>
      <c r="L129" s="581"/>
      <c r="M129" s="33"/>
    </row>
    <row r="130" spans="1:13" customFormat="1" ht="15.75">
      <c r="A130" s="188"/>
      <c r="B130" s="259"/>
      <c r="C130" s="259"/>
      <c r="D130" s="369"/>
      <c r="E130" s="259"/>
      <c r="F130" s="72"/>
      <c r="G130" s="65" t="s">
        <v>19</v>
      </c>
      <c r="H130" s="148"/>
      <c r="I130" s="240"/>
      <c r="J130" s="240"/>
      <c r="K130" s="240"/>
      <c r="L130" s="240"/>
    </row>
    <row r="131" spans="1:13" customFormat="1">
      <c r="A131" s="594" t="s">
        <v>524</v>
      </c>
      <c r="B131" s="595"/>
      <c r="C131" s="596"/>
      <c r="D131" s="596"/>
      <c r="E131" s="596"/>
      <c r="F131" s="597"/>
      <c r="G131" s="598"/>
      <c r="H131" s="599" t="s">
        <v>114</v>
      </c>
      <c r="I131" s="600"/>
      <c r="J131" s="207"/>
      <c r="K131" s="207"/>
    </row>
    <row r="132" spans="1:13" customFormat="1">
      <c r="A132" s="601" t="s">
        <v>525</v>
      </c>
      <c r="B132" s="602"/>
      <c r="C132" s="596"/>
      <c r="D132" s="596"/>
      <c r="E132" s="596"/>
      <c r="F132" s="597"/>
      <c r="G132" s="598"/>
      <c r="H132" s="603"/>
      <c r="I132" s="604" t="s">
        <v>526</v>
      </c>
      <c r="J132" s="207"/>
      <c r="K132" s="604" t="s">
        <v>527</v>
      </c>
    </row>
    <row r="133" spans="1:13" customFormat="1">
      <c r="A133" s="605" t="s">
        <v>528</v>
      </c>
      <c r="B133" s="602"/>
      <c r="C133" s="596"/>
      <c r="D133" s="596"/>
      <c r="E133" s="596"/>
      <c r="F133" s="597"/>
      <c r="G133" s="598"/>
      <c r="H133" s="606"/>
      <c r="I133" s="604" t="s">
        <v>529</v>
      </c>
      <c r="J133" s="207"/>
      <c r="K133" s="604" t="s">
        <v>530</v>
      </c>
    </row>
    <row r="134" spans="1:13" customFormat="1" ht="12.75" customHeight="1">
      <c r="A134" s="607" t="s">
        <v>531</v>
      </c>
      <c r="B134" s="608"/>
      <c r="C134" s="596"/>
      <c r="D134" s="596"/>
      <c r="E134" s="596"/>
      <c r="F134" s="597"/>
      <c r="G134" s="598"/>
      <c r="H134" s="606"/>
      <c r="I134" s="604" t="s">
        <v>532</v>
      </c>
      <c r="J134" s="207"/>
      <c r="K134" s="604" t="s">
        <v>533</v>
      </c>
    </row>
    <row r="135" spans="1:13" customFormat="1">
      <c r="A135" s="607" t="s">
        <v>534</v>
      </c>
      <c r="B135" s="609"/>
      <c r="C135" s="596"/>
      <c r="D135" s="596"/>
      <c r="E135" s="596"/>
      <c r="F135" s="597"/>
      <c r="G135" s="596"/>
      <c r="H135" s="596"/>
      <c r="I135" s="596"/>
      <c r="J135" s="610"/>
      <c r="K135" s="207"/>
    </row>
    <row r="136" spans="1:13" customFormat="1">
      <c r="A136" s="80"/>
      <c r="F136" s="36"/>
      <c r="H136" s="38"/>
    </row>
    <row r="137" spans="1:13" customFormat="1">
      <c r="A137" s="37"/>
      <c r="F137" s="6"/>
    </row>
    <row r="138" spans="1:13">
      <c r="A138" s="37"/>
      <c r="B138"/>
      <c r="C138"/>
      <c r="D138"/>
      <c r="E138"/>
      <c r="F138"/>
      <c r="G138"/>
      <c r="H138"/>
      <c r="I138"/>
      <c r="J138"/>
      <c r="K138"/>
      <c r="L138"/>
    </row>
    <row r="139" spans="1:13">
      <c r="A139" s="37"/>
      <c r="B139"/>
      <c r="C139"/>
      <c r="D139"/>
      <c r="E139"/>
      <c r="F139" s="6"/>
      <c r="H139" s="5"/>
      <c r="J139" s="6"/>
      <c r="K139" s="6"/>
      <c r="L139" s="6"/>
    </row>
    <row r="140" spans="1:13">
      <c r="A140" s="37"/>
      <c r="B140"/>
      <c r="C140"/>
      <c r="D140"/>
      <c r="E140"/>
      <c r="F140" s="6"/>
      <c r="H140" s="5"/>
      <c r="J140" s="6"/>
      <c r="K140" s="6"/>
      <c r="L140" s="6"/>
    </row>
    <row r="141" spans="1:13">
      <c r="A141" s="37"/>
      <c r="B141" s="67"/>
      <c r="C141" s="5"/>
      <c r="D141" s="5"/>
      <c r="E141" s="5"/>
      <c r="F141" s="6"/>
      <c r="H141" s="5"/>
      <c r="J141" s="6"/>
      <c r="K141" s="6"/>
      <c r="L141" s="6"/>
    </row>
  </sheetData>
  <mergeCells count="126">
    <mergeCell ref="H43:H44"/>
    <mergeCell ref="I43:I44"/>
    <mergeCell ref="J43:J44"/>
    <mergeCell ref="K43:K44"/>
    <mergeCell ref="L43:L44"/>
    <mergeCell ref="H56:H57"/>
    <mergeCell ref="I56:I57"/>
    <mergeCell ref="J56:J57"/>
    <mergeCell ref="K56:K57"/>
    <mergeCell ref="K78:K79"/>
    <mergeCell ref="L78:L79"/>
    <mergeCell ref="E78:E79"/>
    <mergeCell ref="F78:F79"/>
    <mergeCell ref="G78:G79"/>
    <mergeCell ref="H78:H79"/>
    <mergeCell ref="J78:J79"/>
    <mergeCell ref="I78:I79"/>
    <mergeCell ref="L56:L57"/>
    <mergeCell ref="D3:K3"/>
    <mergeCell ref="D4:K4"/>
    <mergeCell ref="L32:L33"/>
    <mergeCell ref="H34:H35"/>
    <mergeCell ref="I34:I35"/>
    <mergeCell ref="J34:J35"/>
    <mergeCell ref="K34:K35"/>
    <mergeCell ref="L34:L35"/>
    <mergeCell ref="K32:K33"/>
    <mergeCell ref="J32:J33"/>
    <mergeCell ref="I32:I33"/>
    <mergeCell ref="H32:H33"/>
    <mergeCell ref="L83:L85"/>
    <mergeCell ref="F83:F85"/>
    <mergeCell ref="G83:G85"/>
    <mergeCell ref="E86:E89"/>
    <mergeCell ref="F86:F89"/>
    <mergeCell ref="G86:G89"/>
    <mergeCell ref="H86:H89"/>
    <mergeCell ref="I86:I89"/>
    <mergeCell ref="J86:J89"/>
    <mergeCell ref="K86:K89"/>
    <mergeCell ref="L86:L89"/>
    <mergeCell ref="E83:E85"/>
    <mergeCell ref="H83:H85"/>
    <mergeCell ref="I83:I85"/>
    <mergeCell ref="J83:J85"/>
    <mergeCell ref="K83:K85"/>
    <mergeCell ref="J90:J93"/>
    <mergeCell ref="K90:K93"/>
    <mergeCell ref="L90:L93"/>
    <mergeCell ref="E90:E93"/>
    <mergeCell ref="F90:F93"/>
    <mergeCell ref="G90:G93"/>
    <mergeCell ref="H90:H93"/>
    <mergeCell ref="I90:I93"/>
    <mergeCell ref="J94:J97"/>
    <mergeCell ref="K94:K97"/>
    <mergeCell ref="L94:L97"/>
    <mergeCell ref="E94:E97"/>
    <mergeCell ref="F94:F97"/>
    <mergeCell ref="G94:G97"/>
    <mergeCell ref="H94:H97"/>
    <mergeCell ref="I94:I97"/>
    <mergeCell ref="J98:J101"/>
    <mergeCell ref="K98:K101"/>
    <mergeCell ref="L98:L101"/>
    <mergeCell ref="E98:E101"/>
    <mergeCell ref="F98:F101"/>
    <mergeCell ref="G98:G101"/>
    <mergeCell ref="H98:H101"/>
    <mergeCell ref="I98:I101"/>
    <mergeCell ref="J102:J105"/>
    <mergeCell ref="K102:K105"/>
    <mergeCell ref="L102:L105"/>
    <mergeCell ref="E102:E105"/>
    <mergeCell ref="F102:F105"/>
    <mergeCell ref="G102:G105"/>
    <mergeCell ref="H102:H105"/>
    <mergeCell ref="I102:I105"/>
    <mergeCell ref="J110:J113"/>
    <mergeCell ref="K110:K113"/>
    <mergeCell ref="L110:L113"/>
    <mergeCell ref="E106:E109"/>
    <mergeCell ref="F106:F109"/>
    <mergeCell ref="G106:G109"/>
    <mergeCell ref="H106:H109"/>
    <mergeCell ref="I106:I109"/>
    <mergeCell ref="J106:J109"/>
    <mergeCell ref="K106:K109"/>
    <mergeCell ref="L106:L109"/>
    <mergeCell ref="E110:E113"/>
    <mergeCell ref="F110:F113"/>
    <mergeCell ref="G110:G113"/>
    <mergeCell ref="H110:H113"/>
    <mergeCell ref="I110:I113"/>
    <mergeCell ref="J114:J117"/>
    <mergeCell ref="K114:K117"/>
    <mergeCell ref="L114:L117"/>
    <mergeCell ref="E118:E121"/>
    <mergeCell ref="F118:F121"/>
    <mergeCell ref="G118:G121"/>
    <mergeCell ref="H118:H121"/>
    <mergeCell ref="I118:I121"/>
    <mergeCell ref="J118:J121"/>
    <mergeCell ref="K118:K121"/>
    <mergeCell ref="L118:L121"/>
    <mergeCell ref="E114:E117"/>
    <mergeCell ref="F114:F117"/>
    <mergeCell ref="G114:G117"/>
    <mergeCell ref="H114:H117"/>
    <mergeCell ref="I114:I117"/>
    <mergeCell ref="J122:J125"/>
    <mergeCell ref="K122:K125"/>
    <mergeCell ref="L122:L125"/>
    <mergeCell ref="E126:E129"/>
    <mergeCell ref="F126:F129"/>
    <mergeCell ref="G126:G129"/>
    <mergeCell ref="H126:H129"/>
    <mergeCell ref="I126:I129"/>
    <mergeCell ref="J126:J129"/>
    <mergeCell ref="K126:K129"/>
    <mergeCell ref="L126:L129"/>
    <mergeCell ref="E122:E125"/>
    <mergeCell ref="F122:F125"/>
    <mergeCell ref="G122:G125"/>
    <mergeCell ref="H122:H125"/>
    <mergeCell ref="I122:I125"/>
  </mergeCells>
  <dataValidations count="1">
    <dataValidation type="textLength" allowBlank="1" showInputMessage="1" showErrorMessage="1" error="Voy No. should contain 5 characters + &quot;/&quot; + leg (N/S)" sqref="B132">
      <formula1>7</formula1>
      <formula2>7</formula2>
    </dataValidation>
  </dataValidations>
  <pageMargins left="0.7" right="0.7" top="0.75" bottom="0.75" header="0.3" footer="0.3"/>
  <pageSetup paperSize="9" scale="77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B1:L47"/>
  <sheetViews>
    <sheetView showGridLines="0" workbookViewId="0">
      <selection activeCell="E8" sqref="E8"/>
    </sheetView>
  </sheetViews>
  <sheetFormatPr defaultRowHeight="15"/>
  <cols>
    <col min="1" max="1" width="9.140625" style="6"/>
    <col min="2" max="2" width="16.28515625" style="261" customWidth="1"/>
    <col min="3" max="3" width="9.28515625" style="91" customWidth="1"/>
    <col min="4" max="4" width="12.5703125" style="69" customWidth="1"/>
    <col min="5" max="6" width="18.140625" style="69" customWidth="1"/>
    <col min="7" max="250" width="9" style="6"/>
    <col min="251" max="251" width="14" style="6" customWidth="1"/>
    <col min="252" max="252" width="5.85546875" style="6" customWidth="1"/>
    <col min="253" max="253" width="7.5703125" style="6" customWidth="1"/>
    <col min="254" max="254" width="7.85546875" style="6" customWidth="1"/>
    <col min="255" max="255" width="14.28515625" style="6" customWidth="1"/>
    <col min="256" max="256" width="7.7109375" style="6" customWidth="1"/>
    <col min="257" max="257" width="8.42578125" style="6" customWidth="1"/>
    <col min="258" max="258" width="18.5703125" style="6" customWidth="1"/>
    <col min="259" max="259" width="8.5703125" style="6" customWidth="1"/>
    <col min="260" max="260" width="9" style="6" customWidth="1"/>
    <col min="261" max="262" width="9.42578125" style="6" customWidth="1"/>
    <col min="263" max="506" width="9" style="6"/>
    <col min="507" max="507" width="14" style="6" customWidth="1"/>
    <col min="508" max="508" width="5.85546875" style="6" customWidth="1"/>
    <col min="509" max="509" width="7.5703125" style="6" customWidth="1"/>
    <col min="510" max="510" width="7.85546875" style="6" customWidth="1"/>
    <col min="511" max="511" width="14.28515625" style="6" customWidth="1"/>
    <col min="512" max="512" width="7.7109375" style="6" customWidth="1"/>
    <col min="513" max="513" width="8.42578125" style="6" customWidth="1"/>
    <col min="514" max="514" width="18.5703125" style="6" customWidth="1"/>
    <col min="515" max="515" width="8.5703125" style="6" customWidth="1"/>
    <col min="516" max="516" width="9" style="6" customWidth="1"/>
    <col min="517" max="518" width="9.42578125" style="6" customWidth="1"/>
    <col min="519" max="762" width="9" style="6"/>
    <col min="763" max="763" width="14" style="6" customWidth="1"/>
    <col min="764" max="764" width="5.85546875" style="6" customWidth="1"/>
    <col min="765" max="765" width="7.5703125" style="6" customWidth="1"/>
    <col min="766" max="766" width="7.85546875" style="6" customWidth="1"/>
    <col min="767" max="767" width="14.28515625" style="6" customWidth="1"/>
    <col min="768" max="768" width="7.7109375" style="6" customWidth="1"/>
    <col min="769" max="769" width="8.42578125" style="6" customWidth="1"/>
    <col min="770" max="770" width="18.5703125" style="6" customWidth="1"/>
    <col min="771" max="771" width="8.5703125" style="6" customWidth="1"/>
    <col min="772" max="772" width="9" style="6" customWidth="1"/>
    <col min="773" max="774" width="9.42578125" style="6" customWidth="1"/>
    <col min="775" max="1018" width="9" style="6"/>
    <col min="1019" max="1019" width="14" style="6" customWidth="1"/>
    <col min="1020" max="1020" width="5.85546875" style="6" customWidth="1"/>
    <col min="1021" max="1021" width="7.5703125" style="6" customWidth="1"/>
    <col min="1022" max="1022" width="7.85546875" style="6" customWidth="1"/>
    <col min="1023" max="1023" width="14.28515625" style="6" customWidth="1"/>
    <col min="1024" max="1024" width="7.7109375" style="6" customWidth="1"/>
    <col min="1025" max="1025" width="8.42578125" style="6" customWidth="1"/>
    <col min="1026" max="1026" width="18.5703125" style="6" customWidth="1"/>
    <col min="1027" max="1027" width="8.5703125" style="6" customWidth="1"/>
    <col min="1028" max="1028" width="9" style="6" customWidth="1"/>
    <col min="1029" max="1030" width="9.42578125" style="6" customWidth="1"/>
    <col min="1031" max="1274" width="9" style="6"/>
    <col min="1275" max="1275" width="14" style="6" customWidth="1"/>
    <col min="1276" max="1276" width="5.85546875" style="6" customWidth="1"/>
    <col min="1277" max="1277" width="7.5703125" style="6" customWidth="1"/>
    <col min="1278" max="1278" width="7.85546875" style="6" customWidth="1"/>
    <col min="1279" max="1279" width="14.28515625" style="6" customWidth="1"/>
    <col min="1280" max="1280" width="7.7109375" style="6" customWidth="1"/>
    <col min="1281" max="1281" width="8.42578125" style="6" customWidth="1"/>
    <col min="1282" max="1282" width="18.5703125" style="6" customWidth="1"/>
    <col min="1283" max="1283" width="8.5703125" style="6" customWidth="1"/>
    <col min="1284" max="1284" width="9" style="6" customWidth="1"/>
    <col min="1285" max="1286" width="9.42578125" style="6" customWidth="1"/>
    <col min="1287" max="1530" width="9" style="6"/>
    <col min="1531" max="1531" width="14" style="6" customWidth="1"/>
    <col min="1532" max="1532" width="5.85546875" style="6" customWidth="1"/>
    <col min="1533" max="1533" width="7.5703125" style="6" customWidth="1"/>
    <col min="1534" max="1534" width="7.85546875" style="6" customWidth="1"/>
    <col min="1535" max="1535" width="14.28515625" style="6" customWidth="1"/>
    <col min="1536" max="1536" width="7.7109375" style="6" customWidth="1"/>
    <col min="1537" max="1537" width="8.42578125" style="6" customWidth="1"/>
    <col min="1538" max="1538" width="18.5703125" style="6" customWidth="1"/>
    <col min="1539" max="1539" width="8.5703125" style="6" customWidth="1"/>
    <col min="1540" max="1540" width="9" style="6" customWidth="1"/>
    <col min="1541" max="1542" width="9.42578125" style="6" customWidth="1"/>
    <col min="1543" max="1786" width="9" style="6"/>
    <col min="1787" max="1787" width="14" style="6" customWidth="1"/>
    <col min="1788" max="1788" width="5.85546875" style="6" customWidth="1"/>
    <col min="1789" max="1789" width="7.5703125" style="6" customWidth="1"/>
    <col min="1790" max="1790" width="7.85546875" style="6" customWidth="1"/>
    <col min="1791" max="1791" width="14.28515625" style="6" customWidth="1"/>
    <col min="1792" max="1792" width="7.7109375" style="6" customWidth="1"/>
    <col min="1793" max="1793" width="8.42578125" style="6" customWidth="1"/>
    <col min="1794" max="1794" width="18.5703125" style="6" customWidth="1"/>
    <col min="1795" max="1795" width="8.5703125" style="6" customWidth="1"/>
    <col min="1796" max="1796" width="9" style="6" customWidth="1"/>
    <col min="1797" max="1798" width="9.42578125" style="6" customWidth="1"/>
    <col min="1799" max="2042" width="9" style="6"/>
    <col min="2043" max="2043" width="14" style="6" customWidth="1"/>
    <col min="2044" max="2044" width="5.85546875" style="6" customWidth="1"/>
    <col min="2045" max="2045" width="7.5703125" style="6" customWidth="1"/>
    <col min="2046" max="2046" width="7.85546875" style="6" customWidth="1"/>
    <col min="2047" max="2047" width="14.28515625" style="6" customWidth="1"/>
    <col min="2048" max="2048" width="7.7109375" style="6" customWidth="1"/>
    <col min="2049" max="2049" width="8.42578125" style="6" customWidth="1"/>
    <col min="2050" max="2050" width="18.5703125" style="6" customWidth="1"/>
    <col min="2051" max="2051" width="8.5703125" style="6" customWidth="1"/>
    <col min="2052" max="2052" width="9" style="6" customWidth="1"/>
    <col min="2053" max="2054" width="9.42578125" style="6" customWidth="1"/>
    <col min="2055" max="2298" width="9" style="6"/>
    <col min="2299" max="2299" width="14" style="6" customWidth="1"/>
    <col min="2300" max="2300" width="5.85546875" style="6" customWidth="1"/>
    <col min="2301" max="2301" width="7.5703125" style="6" customWidth="1"/>
    <col min="2302" max="2302" width="7.85546875" style="6" customWidth="1"/>
    <col min="2303" max="2303" width="14.28515625" style="6" customWidth="1"/>
    <col min="2304" max="2304" width="7.7109375" style="6" customWidth="1"/>
    <col min="2305" max="2305" width="8.42578125" style="6" customWidth="1"/>
    <col min="2306" max="2306" width="18.5703125" style="6" customWidth="1"/>
    <col min="2307" max="2307" width="8.5703125" style="6" customWidth="1"/>
    <col min="2308" max="2308" width="9" style="6" customWidth="1"/>
    <col min="2309" max="2310" width="9.42578125" style="6" customWidth="1"/>
    <col min="2311" max="2554" width="9" style="6"/>
    <col min="2555" max="2555" width="14" style="6" customWidth="1"/>
    <col min="2556" max="2556" width="5.85546875" style="6" customWidth="1"/>
    <col min="2557" max="2557" width="7.5703125" style="6" customWidth="1"/>
    <col min="2558" max="2558" width="7.85546875" style="6" customWidth="1"/>
    <col min="2559" max="2559" width="14.28515625" style="6" customWidth="1"/>
    <col min="2560" max="2560" width="7.7109375" style="6" customWidth="1"/>
    <col min="2561" max="2561" width="8.42578125" style="6" customWidth="1"/>
    <col min="2562" max="2562" width="18.5703125" style="6" customWidth="1"/>
    <col min="2563" max="2563" width="8.5703125" style="6" customWidth="1"/>
    <col min="2564" max="2564" width="9" style="6" customWidth="1"/>
    <col min="2565" max="2566" width="9.42578125" style="6" customWidth="1"/>
    <col min="2567" max="2810" width="9" style="6"/>
    <col min="2811" max="2811" width="14" style="6" customWidth="1"/>
    <col min="2812" max="2812" width="5.85546875" style="6" customWidth="1"/>
    <col min="2813" max="2813" width="7.5703125" style="6" customWidth="1"/>
    <col min="2814" max="2814" width="7.85546875" style="6" customWidth="1"/>
    <col min="2815" max="2815" width="14.28515625" style="6" customWidth="1"/>
    <col min="2816" max="2816" width="7.7109375" style="6" customWidth="1"/>
    <col min="2817" max="2817" width="8.42578125" style="6" customWidth="1"/>
    <col min="2818" max="2818" width="18.5703125" style="6" customWidth="1"/>
    <col min="2819" max="2819" width="8.5703125" style="6" customWidth="1"/>
    <col min="2820" max="2820" width="9" style="6" customWidth="1"/>
    <col min="2821" max="2822" width="9.42578125" style="6" customWidth="1"/>
    <col min="2823" max="3066" width="9" style="6"/>
    <col min="3067" max="3067" width="14" style="6" customWidth="1"/>
    <col min="3068" max="3068" width="5.85546875" style="6" customWidth="1"/>
    <col min="3069" max="3069" width="7.5703125" style="6" customWidth="1"/>
    <col min="3070" max="3070" width="7.85546875" style="6" customWidth="1"/>
    <col min="3071" max="3071" width="14.28515625" style="6" customWidth="1"/>
    <col min="3072" max="3072" width="7.7109375" style="6" customWidth="1"/>
    <col min="3073" max="3073" width="8.42578125" style="6" customWidth="1"/>
    <col min="3074" max="3074" width="18.5703125" style="6" customWidth="1"/>
    <col min="3075" max="3075" width="8.5703125" style="6" customWidth="1"/>
    <col min="3076" max="3076" width="9" style="6" customWidth="1"/>
    <col min="3077" max="3078" width="9.42578125" style="6" customWidth="1"/>
    <col min="3079" max="3322" width="9" style="6"/>
    <col min="3323" max="3323" width="14" style="6" customWidth="1"/>
    <col min="3324" max="3324" width="5.85546875" style="6" customWidth="1"/>
    <col min="3325" max="3325" width="7.5703125" style="6" customWidth="1"/>
    <col min="3326" max="3326" width="7.85546875" style="6" customWidth="1"/>
    <col min="3327" max="3327" width="14.28515625" style="6" customWidth="1"/>
    <col min="3328" max="3328" width="7.7109375" style="6" customWidth="1"/>
    <col min="3329" max="3329" width="8.42578125" style="6" customWidth="1"/>
    <col min="3330" max="3330" width="18.5703125" style="6" customWidth="1"/>
    <col min="3331" max="3331" width="8.5703125" style="6" customWidth="1"/>
    <col min="3332" max="3332" width="9" style="6" customWidth="1"/>
    <col min="3333" max="3334" width="9.42578125" style="6" customWidth="1"/>
    <col min="3335" max="3578" width="9" style="6"/>
    <col min="3579" max="3579" width="14" style="6" customWidth="1"/>
    <col min="3580" max="3580" width="5.85546875" style="6" customWidth="1"/>
    <col min="3581" max="3581" width="7.5703125" style="6" customWidth="1"/>
    <col min="3582" max="3582" width="7.85546875" style="6" customWidth="1"/>
    <col min="3583" max="3583" width="14.28515625" style="6" customWidth="1"/>
    <col min="3584" max="3584" width="7.7109375" style="6" customWidth="1"/>
    <col min="3585" max="3585" width="8.42578125" style="6" customWidth="1"/>
    <col min="3586" max="3586" width="18.5703125" style="6" customWidth="1"/>
    <col min="3587" max="3587" width="8.5703125" style="6" customWidth="1"/>
    <col min="3588" max="3588" width="9" style="6" customWidth="1"/>
    <col min="3589" max="3590" width="9.42578125" style="6" customWidth="1"/>
    <col min="3591" max="3834" width="9" style="6"/>
    <col min="3835" max="3835" width="14" style="6" customWidth="1"/>
    <col min="3836" max="3836" width="5.85546875" style="6" customWidth="1"/>
    <col min="3837" max="3837" width="7.5703125" style="6" customWidth="1"/>
    <col min="3838" max="3838" width="7.85546875" style="6" customWidth="1"/>
    <col min="3839" max="3839" width="14.28515625" style="6" customWidth="1"/>
    <col min="3840" max="3840" width="7.7109375" style="6" customWidth="1"/>
    <col min="3841" max="3841" width="8.42578125" style="6" customWidth="1"/>
    <col min="3842" max="3842" width="18.5703125" style="6" customWidth="1"/>
    <col min="3843" max="3843" width="8.5703125" style="6" customWidth="1"/>
    <col min="3844" max="3844" width="9" style="6" customWidth="1"/>
    <col min="3845" max="3846" width="9.42578125" style="6" customWidth="1"/>
    <col min="3847" max="4090" width="9" style="6"/>
    <col min="4091" max="4091" width="14" style="6" customWidth="1"/>
    <col min="4092" max="4092" width="5.85546875" style="6" customWidth="1"/>
    <col min="4093" max="4093" width="7.5703125" style="6" customWidth="1"/>
    <col min="4094" max="4094" width="7.85546875" style="6" customWidth="1"/>
    <col min="4095" max="4095" width="14.28515625" style="6" customWidth="1"/>
    <col min="4096" max="4096" width="7.7109375" style="6" customWidth="1"/>
    <col min="4097" max="4097" width="8.42578125" style="6" customWidth="1"/>
    <col min="4098" max="4098" width="18.5703125" style="6" customWidth="1"/>
    <col min="4099" max="4099" width="8.5703125" style="6" customWidth="1"/>
    <col min="4100" max="4100" width="9" style="6" customWidth="1"/>
    <col min="4101" max="4102" width="9.42578125" style="6" customWidth="1"/>
    <col min="4103" max="4346" width="9" style="6"/>
    <col min="4347" max="4347" width="14" style="6" customWidth="1"/>
    <col min="4348" max="4348" width="5.85546875" style="6" customWidth="1"/>
    <col min="4349" max="4349" width="7.5703125" style="6" customWidth="1"/>
    <col min="4350" max="4350" width="7.85546875" style="6" customWidth="1"/>
    <col min="4351" max="4351" width="14.28515625" style="6" customWidth="1"/>
    <col min="4352" max="4352" width="7.7109375" style="6" customWidth="1"/>
    <col min="4353" max="4353" width="8.42578125" style="6" customWidth="1"/>
    <col min="4354" max="4354" width="18.5703125" style="6" customWidth="1"/>
    <col min="4355" max="4355" width="8.5703125" style="6" customWidth="1"/>
    <col min="4356" max="4356" width="9" style="6" customWidth="1"/>
    <col min="4357" max="4358" width="9.42578125" style="6" customWidth="1"/>
    <col min="4359" max="4602" width="9" style="6"/>
    <col min="4603" max="4603" width="14" style="6" customWidth="1"/>
    <col min="4604" max="4604" width="5.85546875" style="6" customWidth="1"/>
    <col min="4605" max="4605" width="7.5703125" style="6" customWidth="1"/>
    <col min="4606" max="4606" width="7.85546875" style="6" customWidth="1"/>
    <col min="4607" max="4607" width="14.28515625" style="6" customWidth="1"/>
    <col min="4608" max="4608" width="7.7109375" style="6" customWidth="1"/>
    <col min="4609" max="4609" width="8.42578125" style="6" customWidth="1"/>
    <col min="4610" max="4610" width="18.5703125" style="6" customWidth="1"/>
    <col min="4611" max="4611" width="8.5703125" style="6" customWidth="1"/>
    <col min="4612" max="4612" width="9" style="6" customWidth="1"/>
    <col min="4613" max="4614" width="9.42578125" style="6" customWidth="1"/>
    <col min="4615" max="4858" width="9" style="6"/>
    <col min="4859" max="4859" width="14" style="6" customWidth="1"/>
    <col min="4860" max="4860" width="5.85546875" style="6" customWidth="1"/>
    <col min="4861" max="4861" width="7.5703125" style="6" customWidth="1"/>
    <col min="4862" max="4862" width="7.85546875" style="6" customWidth="1"/>
    <col min="4863" max="4863" width="14.28515625" style="6" customWidth="1"/>
    <col min="4864" max="4864" width="7.7109375" style="6" customWidth="1"/>
    <col min="4865" max="4865" width="8.42578125" style="6" customWidth="1"/>
    <col min="4866" max="4866" width="18.5703125" style="6" customWidth="1"/>
    <col min="4867" max="4867" width="8.5703125" style="6" customWidth="1"/>
    <col min="4868" max="4868" width="9" style="6" customWidth="1"/>
    <col min="4869" max="4870" width="9.42578125" style="6" customWidth="1"/>
    <col min="4871" max="5114" width="9" style="6"/>
    <col min="5115" max="5115" width="14" style="6" customWidth="1"/>
    <col min="5116" max="5116" width="5.85546875" style="6" customWidth="1"/>
    <col min="5117" max="5117" width="7.5703125" style="6" customWidth="1"/>
    <col min="5118" max="5118" width="7.85546875" style="6" customWidth="1"/>
    <col min="5119" max="5119" width="14.28515625" style="6" customWidth="1"/>
    <col min="5120" max="5120" width="7.7109375" style="6" customWidth="1"/>
    <col min="5121" max="5121" width="8.42578125" style="6" customWidth="1"/>
    <col min="5122" max="5122" width="18.5703125" style="6" customWidth="1"/>
    <col min="5123" max="5123" width="8.5703125" style="6" customWidth="1"/>
    <col min="5124" max="5124" width="9" style="6" customWidth="1"/>
    <col min="5125" max="5126" width="9.42578125" style="6" customWidth="1"/>
    <col min="5127" max="5370" width="9" style="6"/>
    <col min="5371" max="5371" width="14" style="6" customWidth="1"/>
    <col min="5372" max="5372" width="5.85546875" style="6" customWidth="1"/>
    <col min="5373" max="5373" width="7.5703125" style="6" customWidth="1"/>
    <col min="5374" max="5374" width="7.85546875" style="6" customWidth="1"/>
    <col min="5375" max="5375" width="14.28515625" style="6" customWidth="1"/>
    <col min="5376" max="5376" width="7.7109375" style="6" customWidth="1"/>
    <col min="5377" max="5377" width="8.42578125" style="6" customWidth="1"/>
    <col min="5378" max="5378" width="18.5703125" style="6" customWidth="1"/>
    <col min="5379" max="5379" width="8.5703125" style="6" customWidth="1"/>
    <col min="5380" max="5380" width="9" style="6" customWidth="1"/>
    <col min="5381" max="5382" width="9.42578125" style="6" customWidth="1"/>
    <col min="5383" max="5626" width="9" style="6"/>
    <col min="5627" max="5627" width="14" style="6" customWidth="1"/>
    <col min="5628" max="5628" width="5.85546875" style="6" customWidth="1"/>
    <col min="5629" max="5629" width="7.5703125" style="6" customWidth="1"/>
    <col min="5630" max="5630" width="7.85546875" style="6" customWidth="1"/>
    <col min="5631" max="5631" width="14.28515625" style="6" customWidth="1"/>
    <col min="5632" max="5632" width="7.7109375" style="6" customWidth="1"/>
    <col min="5633" max="5633" width="8.42578125" style="6" customWidth="1"/>
    <col min="5634" max="5634" width="18.5703125" style="6" customWidth="1"/>
    <col min="5635" max="5635" width="8.5703125" style="6" customWidth="1"/>
    <col min="5636" max="5636" width="9" style="6" customWidth="1"/>
    <col min="5637" max="5638" width="9.42578125" style="6" customWidth="1"/>
    <col min="5639" max="5882" width="9" style="6"/>
    <col min="5883" max="5883" width="14" style="6" customWidth="1"/>
    <col min="5884" max="5884" width="5.85546875" style="6" customWidth="1"/>
    <col min="5885" max="5885" width="7.5703125" style="6" customWidth="1"/>
    <col min="5886" max="5886" width="7.85546875" style="6" customWidth="1"/>
    <col min="5887" max="5887" width="14.28515625" style="6" customWidth="1"/>
    <col min="5888" max="5888" width="7.7109375" style="6" customWidth="1"/>
    <col min="5889" max="5889" width="8.42578125" style="6" customWidth="1"/>
    <col min="5890" max="5890" width="18.5703125" style="6" customWidth="1"/>
    <col min="5891" max="5891" width="8.5703125" style="6" customWidth="1"/>
    <col min="5892" max="5892" width="9" style="6" customWidth="1"/>
    <col min="5893" max="5894" width="9.42578125" style="6" customWidth="1"/>
    <col min="5895" max="6138" width="9" style="6"/>
    <col min="6139" max="6139" width="14" style="6" customWidth="1"/>
    <col min="6140" max="6140" width="5.85546875" style="6" customWidth="1"/>
    <col min="6141" max="6141" width="7.5703125" style="6" customWidth="1"/>
    <col min="6142" max="6142" width="7.85546875" style="6" customWidth="1"/>
    <col min="6143" max="6143" width="14.28515625" style="6" customWidth="1"/>
    <col min="6144" max="6144" width="7.7109375" style="6" customWidth="1"/>
    <col min="6145" max="6145" width="8.42578125" style="6" customWidth="1"/>
    <col min="6146" max="6146" width="18.5703125" style="6" customWidth="1"/>
    <col min="6147" max="6147" width="8.5703125" style="6" customWidth="1"/>
    <col min="6148" max="6148" width="9" style="6" customWidth="1"/>
    <col min="6149" max="6150" width="9.42578125" style="6" customWidth="1"/>
    <col min="6151" max="6394" width="9" style="6"/>
    <col min="6395" max="6395" width="14" style="6" customWidth="1"/>
    <col min="6396" max="6396" width="5.85546875" style="6" customWidth="1"/>
    <col min="6397" max="6397" width="7.5703125" style="6" customWidth="1"/>
    <col min="6398" max="6398" width="7.85546875" style="6" customWidth="1"/>
    <col min="6399" max="6399" width="14.28515625" style="6" customWidth="1"/>
    <col min="6400" max="6400" width="7.7109375" style="6" customWidth="1"/>
    <col min="6401" max="6401" width="8.42578125" style="6" customWidth="1"/>
    <col min="6402" max="6402" width="18.5703125" style="6" customWidth="1"/>
    <col min="6403" max="6403" width="8.5703125" style="6" customWidth="1"/>
    <col min="6404" max="6404" width="9" style="6" customWidth="1"/>
    <col min="6405" max="6406" width="9.42578125" style="6" customWidth="1"/>
    <col min="6407" max="6650" width="9" style="6"/>
    <col min="6651" max="6651" width="14" style="6" customWidth="1"/>
    <col min="6652" max="6652" width="5.85546875" style="6" customWidth="1"/>
    <col min="6653" max="6653" width="7.5703125" style="6" customWidth="1"/>
    <col min="6654" max="6654" width="7.85546875" style="6" customWidth="1"/>
    <col min="6655" max="6655" width="14.28515625" style="6" customWidth="1"/>
    <col min="6656" max="6656" width="7.7109375" style="6" customWidth="1"/>
    <col min="6657" max="6657" width="8.42578125" style="6" customWidth="1"/>
    <col min="6658" max="6658" width="18.5703125" style="6" customWidth="1"/>
    <col min="6659" max="6659" width="8.5703125" style="6" customWidth="1"/>
    <col min="6660" max="6660" width="9" style="6" customWidth="1"/>
    <col min="6661" max="6662" width="9.42578125" style="6" customWidth="1"/>
    <col min="6663" max="6906" width="9" style="6"/>
    <col min="6907" max="6907" width="14" style="6" customWidth="1"/>
    <col min="6908" max="6908" width="5.85546875" style="6" customWidth="1"/>
    <col min="6909" max="6909" width="7.5703125" style="6" customWidth="1"/>
    <col min="6910" max="6910" width="7.85546875" style="6" customWidth="1"/>
    <col min="6911" max="6911" width="14.28515625" style="6" customWidth="1"/>
    <col min="6912" max="6912" width="7.7109375" style="6" customWidth="1"/>
    <col min="6913" max="6913" width="8.42578125" style="6" customWidth="1"/>
    <col min="6914" max="6914" width="18.5703125" style="6" customWidth="1"/>
    <col min="6915" max="6915" width="8.5703125" style="6" customWidth="1"/>
    <col min="6916" max="6916" width="9" style="6" customWidth="1"/>
    <col min="6917" max="6918" width="9.42578125" style="6" customWidth="1"/>
    <col min="6919" max="7162" width="9" style="6"/>
    <col min="7163" max="7163" width="14" style="6" customWidth="1"/>
    <col min="7164" max="7164" width="5.85546875" style="6" customWidth="1"/>
    <col min="7165" max="7165" width="7.5703125" style="6" customWidth="1"/>
    <col min="7166" max="7166" width="7.85546875" style="6" customWidth="1"/>
    <col min="7167" max="7167" width="14.28515625" style="6" customWidth="1"/>
    <col min="7168" max="7168" width="7.7109375" style="6" customWidth="1"/>
    <col min="7169" max="7169" width="8.42578125" style="6" customWidth="1"/>
    <col min="7170" max="7170" width="18.5703125" style="6" customWidth="1"/>
    <col min="7171" max="7171" width="8.5703125" style="6" customWidth="1"/>
    <col min="7172" max="7172" width="9" style="6" customWidth="1"/>
    <col min="7173" max="7174" width="9.42578125" style="6" customWidth="1"/>
    <col min="7175" max="7418" width="9" style="6"/>
    <col min="7419" max="7419" width="14" style="6" customWidth="1"/>
    <col min="7420" max="7420" width="5.85546875" style="6" customWidth="1"/>
    <col min="7421" max="7421" width="7.5703125" style="6" customWidth="1"/>
    <col min="7422" max="7422" width="7.85546875" style="6" customWidth="1"/>
    <col min="7423" max="7423" width="14.28515625" style="6" customWidth="1"/>
    <col min="7424" max="7424" width="7.7109375" style="6" customWidth="1"/>
    <col min="7425" max="7425" width="8.42578125" style="6" customWidth="1"/>
    <col min="7426" max="7426" width="18.5703125" style="6" customWidth="1"/>
    <col min="7427" max="7427" width="8.5703125" style="6" customWidth="1"/>
    <col min="7428" max="7428" width="9" style="6" customWidth="1"/>
    <col min="7429" max="7430" width="9.42578125" style="6" customWidth="1"/>
    <col min="7431" max="7674" width="9" style="6"/>
    <col min="7675" max="7675" width="14" style="6" customWidth="1"/>
    <col min="7676" max="7676" width="5.85546875" style="6" customWidth="1"/>
    <col min="7677" max="7677" width="7.5703125" style="6" customWidth="1"/>
    <col min="7678" max="7678" width="7.85546875" style="6" customWidth="1"/>
    <col min="7679" max="7679" width="14.28515625" style="6" customWidth="1"/>
    <col min="7680" max="7680" width="7.7109375" style="6" customWidth="1"/>
    <col min="7681" max="7681" width="8.42578125" style="6" customWidth="1"/>
    <col min="7682" max="7682" width="18.5703125" style="6" customWidth="1"/>
    <col min="7683" max="7683" width="8.5703125" style="6" customWidth="1"/>
    <col min="7684" max="7684" width="9" style="6" customWidth="1"/>
    <col min="7685" max="7686" width="9.42578125" style="6" customWidth="1"/>
    <col min="7687" max="7930" width="9" style="6"/>
    <col min="7931" max="7931" width="14" style="6" customWidth="1"/>
    <col min="7932" max="7932" width="5.85546875" style="6" customWidth="1"/>
    <col min="7933" max="7933" width="7.5703125" style="6" customWidth="1"/>
    <col min="7934" max="7934" width="7.85546875" style="6" customWidth="1"/>
    <col min="7935" max="7935" width="14.28515625" style="6" customWidth="1"/>
    <col min="7936" max="7936" width="7.7109375" style="6" customWidth="1"/>
    <col min="7937" max="7937" width="8.42578125" style="6" customWidth="1"/>
    <col min="7938" max="7938" width="18.5703125" style="6" customWidth="1"/>
    <col min="7939" max="7939" width="8.5703125" style="6" customWidth="1"/>
    <col min="7940" max="7940" width="9" style="6" customWidth="1"/>
    <col min="7941" max="7942" width="9.42578125" style="6" customWidth="1"/>
    <col min="7943" max="8186" width="9" style="6"/>
    <col min="8187" max="8187" width="14" style="6" customWidth="1"/>
    <col min="8188" max="8188" width="5.85546875" style="6" customWidth="1"/>
    <col min="8189" max="8189" width="7.5703125" style="6" customWidth="1"/>
    <col min="8190" max="8190" width="7.85546875" style="6" customWidth="1"/>
    <col min="8191" max="8191" width="14.28515625" style="6" customWidth="1"/>
    <col min="8192" max="8192" width="7.7109375" style="6" customWidth="1"/>
    <col min="8193" max="8193" width="8.42578125" style="6" customWidth="1"/>
    <col min="8194" max="8194" width="18.5703125" style="6" customWidth="1"/>
    <col min="8195" max="8195" width="8.5703125" style="6" customWidth="1"/>
    <col min="8196" max="8196" width="9" style="6" customWidth="1"/>
    <col min="8197" max="8198" width="9.42578125" style="6" customWidth="1"/>
    <col min="8199" max="8442" width="9" style="6"/>
    <col min="8443" max="8443" width="14" style="6" customWidth="1"/>
    <col min="8444" max="8444" width="5.85546875" style="6" customWidth="1"/>
    <col min="8445" max="8445" width="7.5703125" style="6" customWidth="1"/>
    <col min="8446" max="8446" width="7.85546875" style="6" customWidth="1"/>
    <col min="8447" max="8447" width="14.28515625" style="6" customWidth="1"/>
    <col min="8448" max="8448" width="7.7109375" style="6" customWidth="1"/>
    <col min="8449" max="8449" width="8.42578125" style="6" customWidth="1"/>
    <col min="8450" max="8450" width="18.5703125" style="6" customWidth="1"/>
    <col min="8451" max="8451" width="8.5703125" style="6" customWidth="1"/>
    <col min="8452" max="8452" width="9" style="6" customWidth="1"/>
    <col min="8453" max="8454" width="9.42578125" style="6" customWidth="1"/>
    <col min="8455" max="8698" width="9" style="6"/>
    <col min="8699" max="8699" width="14" style="6" customWidth="1"/>
    <col min="8700" max="8700" width="5.85546875" style="6" customWidth="1"/>
    <col min="8701" max="8701" width="7.5703125" style="6" customWidth="1"/>
    <col min="8702" max="8702" width="7.85546875" style="6" customWidth="1"/>
    <col min="8703" max="8703" width="14.28515625" style="6" customWidth="1"/>
    <col min="8704" max="8704" width="7.7109375" style="6" customWidth="1"/>
    <col min="8705" max="8705" width="8.42578125" style="6" customWidth="1"/>
    <col min="8706" max="8706" width="18.5703125" style="6" customWidth="1"/>
    <col min="8707" max="8707" width="8.5703125" style="6" customWidth="1"/>
    <col min="8708" max="8708" width="9" style="6" customWidth="1"/>
    <col min="8709" max="8710" width="9.42578125" style="6" customWidth="1"/>
    <col min="8711" max="8954" width="9" style="6"/>
    <col min="8955" max="8955" width="14" style="6" customWidth="1"/>
    <col min="8956" max="8956" width="5.85546875" style="6" customWidth="1"/>
    <col min="8957" max="8957" width="7.5703125" style="6" customWidth="1"/>
    <col min="8958" max="8958" width="7.85546875" style="6" customWidth="1"/>
    <col min="8959" max="8959" width="14.28515625" style="6" customWidth="1"/>
    <col min="8960" max="8960" width="7.7109375" style="6" customWidth="1"/>
    <col min="8961" max="8961" width="8.42578125" style="6" customWidth="1"/>
    <col min="8962" max="8962" width="18.5703125" style="6" customWidth="1"/>
    <col min="8963" max="8963" width="8.5703125" style="6" customWidth="1"/>
    <col min="8964" max="8964" width="9" style="6" customWidth="1"/>
    <col min="8965" max="8966" width="9.42578125" style="6" customWidth="1"/>
    <col min="8967" max="9210" width="9" style="6"/>
    <col min="9211" max="9211" width="14" style="6" customWidth="1"/>
    <col min="9212" max="9212" width="5.85546875" style="6" customWidth="1"/>
    <col min="9213" max="9213" width="7.5703125" style="6" customWidth="1"/>
    <col min="9214" max="9214" width="7.85546875" style="6" customWidth="1"/>
    <col min="9215" max="9215" width="14.28515625" style="6" customWidth="1"/>
    <col min="9216" max="9216" width="7.7109375" style="6" customWidth="1"/>
    <col min="9217" max="9217" width="8.42578125" style="6" customWidth="1"/>
    <col min="9218" max="9218" width="18.5703125" style="6" customWidth="1"/>
    <col min="9219" max="9219" width="8.5703125" style="6" customWidth="1"/>
    <col min="9220" max="9220" width="9" style="6" customWidth="1"/>
    <col min="9221" max="9222" width="9.42578125" style="6" customWidth="1"/>
    <col min="9223" max="9466" width="9" style="6"/>
    <col min="9467" max="9467" width="14" style="6" customWidth="1"/>
    <col min="9468" max="9468" width="5.85546875" style="6" customWidth="1"/>
    <col min="9469" max="9469" width="7.5703125" style="6" customWidth="1"/>
    <col min="9470" max="9470" width="7.85546875" style="6" customWidth="1"/>
    <col min="9471" max="9471" width="14.28515625" style="6" customWidth="1"/>
    <col min="9472" max="9472" width="7.7109375" style="6" customWidth="1"/>
    <col min="9473" max="9473" width="8.42578125" style="6" customWidth="1"/>
    <col min="9474" max="9474" width="18.5703125" style="6" customWidth="1"/>
    <col min="9475" max="9475" width="8.5703125" style="6" customWidth="1"/>
    <col min="9476" max="9476" width="9" style="6" customWidth="1"/>
    <col min="9477" max="9478" width="9.42578125" style="6" customWidth="1"/>
    <col min="9479" max="9722" width="9" style="6"/>
    <col min="9723" max="9723" width="14" style="6" customWidth="1"/>
    <col min="9724" max="9724" width="5.85546875" style="6" customWidth="1"/>
    <col min="9725" max="9725" width="7.5703125" style="6" customWidth="1"/>
    <col min="9726" max="9726" width="7.85546875" style="6" customWidth="1"/>
    <col min="9727" max="9727" width="14.28515625" style="6" customWidth="1"/>
    <col min="9728" max="9728" width="7.7109375" style="6" customWidth="1"/>
    <col min="9729" max="9729" width="8.42578125" style="6" customWidth="1"/>
    <col min="9730" max="9730" width="18.5703125" style="6" customWidth="1"/>
    <col min="9731" max="9731" width="8.5703125" style="6" customWidth="1"/>
    <col min="9732" max="9732" width="9" style="6" customWidth="1"/>
    <col min="9733" max="9734" width="9.42578125" style="6" customWidth="1"/>
    <col min="9735" max="9978" width="9" style="6"/>
    <col min="9979" max="9979" width="14" style="6" customWidth="1"/>
    <col min="9980" max="9980" width="5.85546875" style="6" customWidth="1"/>
    <col min="9981" max="9981" width="7.5703125" style="6" customWidth="1"/>
    <col min="9982" max="9982" width="7.85546875" style="6" customWidth="1"/>
    <col min="9983" max="9983" width="14.28515625" style="6" customWidth="1"/>
    <col min="9984" max="9984" width="7.7109375" style="6" customWidth="1"/>
    <col min="9985" max="9985" width="8.42578125" style="6" customWidth="1"/>
    <col min="9986" max="9986" width="18.5703125" style="6" customWidth="1"/>
    <col min="9987" max="9987" width="8.5703125" style="6" customWidth="1"/>
    <col min="9988" max="9988" width="9" style="6" customWidth="1"/>
    <col min="9989" max="9990" width="9.42578125" style="6" customWidth="1"/>
    <col min="9991" max="10234" width="9" style="6"/>
    <col min="10235" max="10235" width="14" style="6" customWidth="1"/>
    <col min="10236" max="10236" width="5.85546875" style="6" customWidth="1"/>
    <col min="10237" max="10237" width="7.5703125" style="6" customWidth="1"/>
    <col min="10238" max="10238" width="7.85546875" style="6" customWidth="1"/>
    <col min="10239" max="10239" width="14.28515625" style="6" customWidth="1"/>
    <col min="10240" max="10240" width="7.7109375" style="6" customWidth="1"/>
    <col min="10241" max="10241" width="8.42578125" style="6" customWidth="1"/>
    <col min="10242" max="10242" width="18.5703125" style="6" customWidth="1"/>
    <col min="10243" max="10243" width="8.5703125" style="6" customWidth="1"/>
    <col min="10244" max="10244" width="9" style="6" customWidth="1"/>
    <col min="10245" max="10246" width="9.42578125" style="6" customWidth="1"/>
    <col min="10247" max="10490" width="9" style="6"/>
    <col min="10491" max="10491" width="14" style="6" customWidth="1"/>
    <col min="10492" max="10492" width="5.85546875" style="6" customWidth="1"/>
    <col min="10493" max="10493" width="7.5703125" style="6" customWidth="1"/>
    <col min="10494" max="10494" width="7.85546875" style="6" customWidth="1"/>
    <col min="10495" max="10495" width="14.28515625" style="6" customWidth="1"/>
    <col min="10496" max="10496" width="7.7109375" style="6" customWidth="1"/>
    <col min="10497" max="10497" width="8.42578125" style="6" customWidth="1"/>
    <col min="10498" max="10498" width="18.5703125" style="6" customWidth="1"/>
    <col min="10499" max="10499" width="8.5703125" style="6" customWidth="1"/>
    <col min="10500" max="10500" width="9" style="6" customWidth="1"/>
    <col min="10501" max="10502" width="9.42578125" style="6" customWidth="1"/>
    <col min="10503" max="10746" width="9" style="6"/>
    <col min="10747" max="10747" width="14" style="6" customWidth="1"/>
    <col min="10748" max="10748" width="5.85546875" style="6" customWidth="1"/>
    <col min="10749" max="10749" width="7.5703125" style="6" customWidth="1"/>
    <col min="10750" max="10750" width="7.85546875" style="6" customWidth="1"/>
    <col min="10751" max="10751" width="14.28515625" style="6" customWidth="1"/>
    <col min="10752" max="10752" width="7.7109375" style="6" customWidth="1"/>
    <col min="10753" max="10753" width="8.42578125" style="6" customWidth="1"/>
    <col min="10754" max="10754" width="18.5703125" style="6" customWidth="1"/>
    <col min="10755" max="10755" width="8.5703125" style="6" customWidth="1"/>
    <col min="10756" max="10756" width="9" style="6" customWidth="1"/>
    <col min="10757" max="10758" width="9.42578125" style="6" customWidth="1"/>
    <col min="10759" max="11002" width="9" style="6"/>
    <col min="11003" max="11003" width="14" style="6" customWidth="1"/>
    <col min="11004" max="11004" width="5.85546875" style="6" customWidth="1"/>
    <col min="11005" max="11005" width="7.5703125" style="6" customWidth="1"/>
    <col min="11006" max="11006" width="7.85546875" style="6" customWidth="1"/>
    <col min="11007" max="11007" width="14.28515625" style="6" customWidth="1"/>
    <col min="11008" max="11008" width="7.7109375" style="6" customWidth="1"/>
    <col min="11009" max="11009" width="8.42578125" style="6" customWidth="1"/>
    <col min="11010" max="11010" width="18.5703125" style="6" customWidth="1"/>
    <col min="11011" max="11011" width="8.5703125" style="6" customWidth="1"/>
    <col min="11012" max="11012" width="9" style="6" customWidth="1"/>
    <col min="11013" max="11014" width="9.42578125" style="6" customWidth="1"/>
    <col min="11015" max="11258" width="9" style="6"/>
    <col min="11259" max="11259" width="14" style="6" customWidth="1"/>
    <col min="11260" max="11260" width="5.85546875" style="6" customWidth="1"/>
    <col min="11261" max="11261" width="7.5703125" style="6" customWidth="1"/>
    <col min="11262" max="11262" width="7.85546875" style="6" customWidth="1"/>
    <col min="11263" max="11263" width="14.28515625" style="6" customWidth="1"/>
    <col min="11264" max="11264" width="7.7109375" style="6" customWidth="1"/>
    <col min="11265" max="11265" width="8.42578125" style="6" customWidth="1"/>
    <col min="11266" max="11266" width="18.5703125" style="6" customWidth="1"/>
    <col min="11267" max="11267" width="8.5703125" style="6" customWidth="1"/>
    <col min="11268" max="11268" width="9" style="6" customWidth="1"/>
    <col min="11269" max="11270" width="9.42578125" style="6" customWidth="1"/>
    <col min="11271" max="11514" width="9" style="6"/>
    <col min="11515" max="11515" width="14" style="6" customWidth="1"/>
    <col min="11516" max="11516" width="5.85546875" style="6" customWidth="1"/>
    <col min="11517" max="11517" width="7.5703125" style="6" customWidth="1"/>
    <col min="11518" max="11518" width="7.85546875" style="6" customWidth="1"/>
    <col min="11519" max="11519" width="14.28515625" style="6" customWidth="1"/>
    <col min="11520" max="11520" width="7.7109375" style="6" customWidth="1"/>
    <col min="11521" max="11521" width="8.42578125" style="6" customWidth="1"/>
    <col min="11522" max="11522" width="18.5703125" style="6" customWidth="1"/>
    <col min="11523" max="11523" width="8.5703125" style="6" customWidth="1"/>
    <col min="11524" max="11524" width="9" style="6" customWidth="1"/>
    <col min="11525" max="11526" width="9.42578125" style="6" customWidth="1"/>
    <col min="11527" max="11770" width="9" style="6"/>
    <col min="11771" max="11771" width="14" style="6" customWidth="1"/>
    <col min="11772" max="11772" width="5.85546875" style="6" customWidth="1"/>
    <col min="11773" max="11773" width="7.5703125" style="6" customWidth="1"/>
    <col min="11774" max="11774" width="7.85546875" style="6" customWidth="1"/>
    <col min="11775" max="11775" width="14.28515625" style="6" customWidth="1"/>
    <col min="11776" max="11776" width="7.7109375" style="6" customWidth="1"/>
    <col min="11777" max="11777" width="8.42578125" style="6" customWidth="1"/>
    <col min="11778" max="11778" width="18.5703125" style="6" customWidth="1"/>
    <col min="11779" max="11779" width="8.5703125" style="6" customWidth="1"/>
    <col min="11780" max="11780" width="9" style="6" customWidth="1"/>
    <col min="11781" max="11782" width="9.42578125" style="6" customWidth="1"/>
    <col min="11783" max="12026" width="9" style="6"/>
    <col min="12027" max="12027" width="14" style="6" customWidth="1"/>
    <col min="12028" max="12028" width="5.85546875" style="6" customWidth="1"/>
    <col min="12029" max="12029" width="7.5703125" style="6" customWidth="1"/>
    <col min="12030" max="12030" width="7.85546875" style="6" customWidth="1"/>
    <col min="12031" max="12031" width="14.28515625" style="6" customWidth="1"/>
    <col min="12032" max="12032" width="7.7109375" style="6" customWidth="1"/>
    <col min="12033" max="12033" width="8.42578125" style="6" customWidth="1"/>
    <col min="12034" max="12034" width="18.5703125" style="6" customWidth="1"/>
    <col min="12035" max="12035" width="8.5703125" style="6" customWidth="1"/>
    <col min="12036" max="12036" width="9" style="6" customWidth="1"/>
    <col min="12037" max="12038" width="9.42578125" style="6" customWidth="1"/>
    <col min="12039" max="12282" width="9" style="6"/>
    <col min="12283" max="12283" width="14" style="6" customWidth="1"/>
    <col min="12284" max="12284" width="5.85546875" style="6" customWidth="1"/>
    <col min="12285" max="12285" width="7.5703125" style="6" customWidth="1"/>
    <col min="12286" max="12286" width="7.85546875" style="6" customWidth="1"/>
    <col min="12287" max="12287" width="14.28515625" style="6" customWidth="1"/>
    <col min="12288" max="12288" width="7.7109375" style="6" customWidth="1"/>
    <col min="12289" max="12289" width="8.42578125" style="6" customWidth="1"/>
    <col min="12290" max="12290" width="18.5703125" style="6" customWidth="1"/>
    <col min="12291" max="12291" width="8.5703125" style="6" customWidth="1"/>
    <col min="12292" max="12292" width="9" style="6" customWidth="1"/>
    <col min="12293" max="12294" width="9.42578125" style="6" customWidth="1"/>
    <col min="12295" max="12538" width="9" style="6"/>
    <col min="12539" max="12539" width="14" style="6" customWidth="1"/>
    <col min="12540" max="12540" width="5.85546875" style="6" customWidth="1"/>
    <col min="12541" max="12541" width="7.5703125" style="6" customWidth="1"/>
    <col min="12542" max="12542" width="7.85546875" style="6" customWidth="1"/>
    <col min="12543" max="12543" width="14.28515625" style="6" customWidth="1"/>
    <col min="12544" max="12544" width="7.7109375" style="6" customWidth="1"/>
    <col min="12545" max="12545" width="8.42578125" style="6" customWidth="1"/>
    <col min="12546" max="12546" width="18.5703125" style="6" customWidth="1"/>
    <col min="12547" max="12547" width="8.5703125" style="6" customWidth="1"/>
    <col min="12548" max="12548" width="9" style="6" customWidth="1"/>
    <col min="12549" max="12550" width="9.42578125" style="6" customWidth="1"/>
    <col min="12551" max="12794" width="9" style="6"/>
    <col min="12795" max="12795" width="14" style="6" customWidth="1"/>
    <col min="12796" max="12796" width="5.85546875" style="6" customWidth="1"/>
    <col min="12797" max="12797" width="7.5703125" style="6" customWidth="1"/>
    <col min="12798" max="12798" width="7.85546875" style="6" customWidth="1"/>
    <col min="12799" max="12799" width="14.28515625" style="6" customWidth="1"/>
    <col min="12800" max="12800" width="7.7109375" style="6" customWidth="1"/>
    <col min="12801" max="12801" width="8.42578125" style="6" customWidth="1"/>
    <col min="12802" max="12802" width="18.5703125" style="6" customWidth="1"/>
    <col min="12803" max="12803" width="8.5703125" style="6" customWidth="1"/>
    <col min="12804" max="12804" width="9" style="6" customWidth="1"/>
    <col min="12805" max="12806" width="9.42578125" style="6" customWidth="1"/>
    <col min="12807" max="13050" width="9" style="6"/>
    <col min="13051" max="13051" width="14" style="6" customWidth="1"/>
    <col min="13052" max="13052" width="5.85546875" style="6" customWidth="1"/>
    <col min="13053" max="13053" width="7.5703125" style="6" customWidth="1"/>
    <col min="13054" max="13054" width="7.85546875" style="6" customWidth="1"/>
    <col min="13055" max="13055" width="14.28515625" style="6" customWidth="1"/>
    <col min="13056" max="13056" width="7.7109375" style="6" customWidth="1"/>
    <col min="13057" max="13057" width="8.42578125" style="6" customWidth="1"/>
    <col min="13058" max="13058" width="18.5703125" style="6" customWidth="1"/>
    <col min="13059" max="13059" width="8.5703125" style="6" customWidth="1"/>
    <col min="13060" max="13060" width="9" style="6" customWidth="1"/>
    <col min="13061" max="13062" width="9.42578125" style="6" customWidth="1"/>
    <col min="13063" max="13306" width="9" style="6"/>
    <col min="13307" max="13307" width="14" style="6" customWidth="1"/>
    <col min="13308" max="13308" width="5.85546875" style="6" customWidth="1"/>
    <col min="13309" max="13309" width="7.5703125" style="6" customWidth="1"/>
    <col min="13310" max="13310" width="7.85546875" style="6" customWidth="1"/>
    <col min="13311" max="13311" width="14.28515625" style="6" customWidth="1"/>
    <col min="13312" max="13312" width="7.7109375" style="6" customWidth="1"/>
    <col min="13313" max="13313" width="8.42578125" style="6" customWidth="1"/>
    <col min="13314" max="13314" width="18.5703125" style="6" customWidth="1"/>
    <col min="13315" max="13315" width="8.5703125" style="6" customWidth="1"/>
    <col min="13316" max="13316" width="9" style="6" customWidth="1"/>
    <col min="13317" max="13318" width="9.42578125" style="6" customWidth="1"/>
    <col min="13319" max="13562" width="9" style="6"/>
    <col min="13563" max="13563" width="14" style="6" customWidth="1"/>
    <col min="13564" max="13564" width="5.85546875" style="6" customWidth="1"/>
    <col min="13565" max="13565" width="7.5703125" style="6" customWidth="1"/>
    <col min="13566" max="13566" width="7.85546875" style="6" customWidth="1"/>
    <col min="13567" max="13567" width="14.28515625" style="6" customWidth="1"/>
    <col min="13568" max="13568" width="7.7109375" style="6" customWidth="1"/>
    <col min="13569" max="13569" width="8.42578125" style="6" customWidth="1"/>
    <col min="13570" max="13570" width="18.5703125" style="6" customWidth="1"/>
    <col min="13571" max="13571" width="8.5703125" style="6" customWidth="1"/>
    <col min="13572" max="13572" width="9" style="6" customWidth="1"/>
    <col min="13573" max="13574" width="9.42578125" style="6" customWidth="1"/>
    <col min="13575" max="13818" width="9" style="6"/>
    <col min="13819" max="13819" width="14" style="6" customWidth="1"/>
    <col min="13820" max="13820" width="5.85546875" style="6" customWidth="1"/>
    <col min="13821" max="13821" width="7.5703125" style="6" customWidth="1"/>
    <col min="13822" max="13822" width="7.85546875" style="6" customWidth="1"/>
    <col min="13823" max="13823" width="14.28515625" style="6" customWidth="1"/>
    <col min="13824" max="13824" width="7.7109375" style="6" customWidth="1"/>
    <col min="13825" max="13825" width="8.42578125" style="6" customWidth="1"/>
    <col min="13826" max="13826" width="18.5703125" style="6" customWidth="1"/>
    <col min="13827" max="13827" width="8.5703125" style="6" customWidth="1"/>
    <col min="13828" max="13828" width="9" style="6" customWidth="1"/>
    <col min="13829" max="13830" width="9.42578125" style="6" customWidth="1"/>
    <col min="13831" max="14074" width="9" style="6"/>
    <col min="14075" max="14075" width="14" style="6" customWidth="1"/>
    <col min="14076" max="14076" width="5.85546875" style="6" customWidth="1"/>
    <col min="14077" max="14077" width="7.5703125" style="6" customWidth="1"/>
    <col min="14078" max="14078" width="7.85546875" style="6" customWidth="1"/>
    <col min="14079" max="14079" width="14.28515625" style="6" customWidth="1"/>
    <col min="14080" max="14080" width="7.7109375" style="6" customWidth="1"/>
    <col min="14081" max="14081" width="8.42578125" style="6" customWidth="1"/>
    <col min="14082" max="14082" width="18.5703125" style="6" customWidth="1"/>
    <col min="14083" max="14083" width="8.5703125" style="6" customWidth="1"/>
    <col min="14084" max="14084" width="9" style="6" customWidth="1"/>
    <col min="14085" max="14086" width="9.42578125" style="6" customWidth="1"/>
    <col min="14087" max="14330" width="9" style="6"/>
    <col min="14331" max="14331" width="14" style="6" customWidth="1"/>
    <col min="14332" max="14332" width="5.85546875" style="6" customWidth="1"/>
    <col min="14333" max="14333" width="7.5703125" style="6" customWidth="1"/>
    <col min="14334" max="14334" width="7.85546875" style="6" customWidth="1"/>
    <col min="14335" max="14335" width="14.28515625" style="6" customWidth="1"/>
    <col min="14336" max="14336" width="7.7109375" style="6" customWidth="1"/>
    <col min="14337" max="14337" width="8.42578125" style="6" customWidth="1"/>
    <col min="14338" max="14338" width="18.5703125" style="6" customWidth="1"/>
    <col min="14339" max="14339" width="8.5703125" style="6" customWidth="1"/>
    <col min="14340" max="14340" width="9" style="6" customWidth="1"/>
    <col min="14341" max="14342" width="9.42578125" style="6" customWidth="1"/>
    <col min="14343" max="14586" width="9" style="6"/>
    <col min="14587" max="14587" width="14" style="6" customWidth="1"/>
    <col min="14588" max="14588" width="5.85546875" style="6" customWidth="1"/>
    <col min="14589" max="14589" width="7.5703125" style="6" customWidth="1"/>
    <col min="14590" max="14590" width="7.85546875" style="6" customWidth="1"/>
    <col min="14591" max="14591" width="14.28515625" style="6" customWidth="1"/>
    <col min="14592" max="14592" width="7.7109375" style="6" customWidth="1"/>
    <col min="14593" max="14593" width="8.42578125" style="6" customWidth="1"/>
    <col min="14594" max="14594" width="18.5703125" style="6" customWidth="1"/>
    <col min="14595" max="14595" width="8.5703125" style="6" customWidth="1"/>
    <col min="14596" max="14596" width="9" style="6" customWidth="1"/>
    <col min="14597" max="14598" width="9.42578125" style="6" customWidth="1"/>
    <col min="14599" max="14842" width="9" style="6"/>
    <col min="14843" max="14843" width="14" style="6" customWidth="1"/>
    <col min="14844" max="14844" width="5.85546875" style="6" customWidth="1"/>
    <col min="14845" max="14845" width="7.5703125" style="6" customWidth="1"/>
    <col min="14846" max="14846" width="7.85546875" style="6" customWidth="1"/>
    <col min="14847" max="14847" width="14.28515625" style="6" customWidth="1"/>
    <col min="14848" max="14848" width="7.7109375" style="6" customWidth="1"/>
    <col min="14849" max="14849" width="8.42578125" style="6" customWidth="1"/>
    <col min="14850" max="14850" width="18.5703125" style="6" customWidth="1"/>
    <col min="14851" max="14851" width="8.5703125" style="6" customWidth="1"/>
    <col min="14852" max="14852" width="9" style="6" customWidth="1"/>
    <col min="14853" max="14854" width="9.42578125" style="6" customWidth="1"/>
    <col min="14855" max="15098" width="9" style="6"/>
    <col min="15099" max="15099" width="14" style="6" customWidth="1"/>
    <col min="15100" max="15100" width="5.85546875" style="6" customWidth="1"/>
    <col min="15101" max="15101" width="7.5703125" style="6" customWidth="1"/>
    <col min="15102" max="15102" width="7.85546875" style="6" customWidth="1"/>
    <col min="15103" max="15103" width="14.28515625" style="6" customWidth="1"/>
    <col min="15104" max="15104" width="7.7109375" style="6" customWidth="1"/>
    <col min="15105" max="15105" width="8.42578125" style="6" customWidth="1"/>
    <col min="15106" max="15106" width="18.5703125" style="6" customWidth="1"/>
    <col min="15107" max="15107" width="8.5703125" style="6" customWidth="1"/>
    <col min="15108" max="15108" width="9" style="6" customWidth="1"/>
    <col min="15109" max="15110" width="9.42578125" style="6" customWidth="1"/>
    <col min="15111" max="15354" width="9" style="6"/>
    <col min="15355" max="15355" width="14" style="6" customWidth="1"/>
    <col min="15356" max="15356" width="5.85546875" style="6" customWidth="1"/>
    <col min="15357" max="15357" width="7.5703125" style="6" customWidth="1"/>
    <col min="15358" max="15358" width="7.85546875" style="6" customWidth="1"/>
    <col min="15359" max="15359" width="14.28515625" style="6" customWidth="1"/>
    <col min="15360" max="15360" width="7.7109375" style="6" customWidth="1"/>
    <col min="15361" max="15361" width="8.42578125" style="6" customWidth="1"/>
    <col min="15362" max="15362" width="18.5703125" style="6" customWidth="1"/>
    <col min="15363" max="15363" width="8.5703125" style="6" customWidth="1"/>
    <col min="15364" max="15364" width="9" style="6" customWidth="1"/>
    <col min="15365" max="15366" width="9.42578125" style="6" customWidth="1"/>
    <col min="15367" max="15610" width="9" style="6"/>
    <col min="15611" max="15611" width="14" style="6" customWidth="1"/>
    <col min="15612" max="15612" width="5.85546875" style="6" customWidth="1"/>
    <col min="15613" max="15613" width="7.5703125" style="6" customWidth="1"/>
    <col min="15614" max="15614" width="7.85546875" style="6" customWidth="1"/>
    <col min="15615" max="15615" width="14.28515625" style="6" customWidth="1"/>
    <col min="15616" max="15616" width="7.7109375" style="6" customWidth="1"/>
    <col min="15617" max="15617" width="8.42578125" style="6" customWidth="1"/>
    <col min="15618" max="15618" width="18.5703125" style="6" customWidth="1"/>
    <col min="15619" max="15619" width="8.5703125" style="6" customWidth="1"/>
    <col min="15620" max="15620" width="9" style="6" customWidth="1"/>
    <col min="15621" max="15622" width="9.42578125" style="6" customWidth="1"/>
    <col min="15623" max="15866" width="9" style="6"/>
    <col min="15867" max="15867" width="14" style="6" customWidth="1"/>
    <col min="15868" max="15868" width="5.85546875" style="6" customWidth="1"/>
    <col min="15869" max="15869" width="7.5703125" style="6" customWidth="1"/>
    <col min="15870" max="15870" width="7.85546875" style="6" customWidth="1"/>
    <col min="15871" max="15871" width="14.28515625" style="6" customWidth="1"/>
    <col min="15872" max="15872" width="7.7109375" style="6" customWidth="1"/>
    <col min="15873" max="15873" width="8.42578125" style="6" customWidth="1"/>
    <col min="15874" max="15874" width="18.5703125" style="6" customWidth="1"/>
    <col min="15875" max="15875" width="8.5703125" style="6" customWidth="1"/>
    <col min="15876" max="15876" width="9" style="6" customWidth="1"/>
    <col min="15877" max="15878" width="9.42578125" style="6" customWidth="1"/>
    <col min="15879" max="16122" width="9" style="6"/>
    <col min="16123" max="16123" width="14" style="6" customWidth="1"/>
    <col min="16124" max="16124" width="5.85546875" style="6" customWidth="1"/>
    <col min="16125" max="16125" width="7.5703125" style="6" customWidth="1"/>
    <col min="16126" max="16126" width="7.85546875" style="6" customWidth="1"/>
    <col min="16127" max="16127" width="14.28515625" style="6" customWidth="1"/>
    <col min="16128" max="16128" width="7.7109375" style="6" customWidth="1"/>
    <col min="16129" max="16129" width="8.42578125" style="6" customWidth="1"/>
    <col min="16130" max="16130" width="18.5703125" style="6" customWidth="1"/>
    <col min="16131" max="16131" width="8.5703125" style="6" customWidth="1"/>
    <col min="16132" max="16132" width="9" style="6" customWidth="1"/>
    <col min="16133" max="16134" width="9.42578125" style="6" customWidth="1"/>
    <col min="16135" max="16384" width="9" style="6"/>
  </cols>
  <sheetData>
    <row r="1" spans="2:11">
      <c r="B1" s="220"/>
      <c r="C1" s="221"/>
      <c r="D1" s="58"/>
      <c r="E1" s="58"/>
      <c r="F1" s="58"/>
      <c r="G1" s="58"/>
      <c r="H1" s="58"/>
      <c r="I1" s="58"/>
      <c r="J1" s="58"/>
      <c r="K1" s="58"/>
    </row>
    <row r="2" spans="2:11" ht="71.25" customHeight="1">
      <c r="B2" s="7"/>
      <c r="C2" s="198"/>
      <c r="D2" s="589"/>
      <c r="E2" s="589"/>
      <c r="F2" s="589"/>
      <c r="G2" s="589"/>
      <c r="H2" s="589"/>
      <c r="I2" s="589"/>
      <c r="J2" s="480"/>
      <c r="K2" s="58"/>
    </row>
    <row r="3" spans="2:11" ht="18" customHeight="1">
      <c r="C3" s="498"/>
      <c r="D3" s="498" t="s">
        <v>470</v>
      </c>
      <c r="E3" s="498"/>
      <c r="F3" s="498"/>
      <c r="G3" s="498"/>
      <c r="J3" s="481"/>
      <c r="K3" s="58"/>
    </row>
    <row r="4" spans="2:11" ht="21" customHeight="1">
      <c r="C4" s="497"/>
      <c r="D4" s="497" t="s">
        <v>469</v>
      </c>
      <c r="E4" s="497"/>
      <c r="F4" s="497"/>
      <c r="G4" s="497"/>
      <c r="J4" s="479"/>
      <c r="K4" s="58"/>
    </row>
    <row r="5" spans="2:11" ht="13.5" customHeight="1">
      <c r="B5" s="7"/>
      <c r="C5" s="198"/>
      <c r="D5" s="58"/>
      <c r="E5" s="58"/>
      <c r="F5" s="58"/>
      <c r="G5" s="58"/>
      <c r="H5" s="58"/>
      <c r="I5" s="58"/>
      <c r="J5" s="58"/>
      <c r="K5" s="58"/>
    </row>
    <row r="6" spans="2:11">
      <c r="B6" s="7"/>
      <c r="C6" s="198"/>
      <c r="D6" s="20"/>
      <c r="E6" s="20"/>
      <c r="F6" s="20"/>
    </row>
    <row r="7" spans="2:11" s="33" customFormat="1" ht="32.25" customHeight="1">
      <c r="B7" s="26" t="s">
        <v>21</v>
      </c>
      <c r="C7" s="178" t="s">
        <v>22</v>
      </c>
      <c r="D7" s="178" t="s">
        <v>23</v>
      </c>
      <c r="E7" s="178" t="s">
        <v>5</v>
      </c>
      <c r="F7" s="178" t="s">
        <v>466</v>
      </c>
    </row>
    <row r="8" spans="2:11" s="58" customFormat="1" ht="14.25" customHeight="1">
      <c r="B8" s="475"/>
      <c r="C8" s="452"/>
      <c r="D8" s="453"/>
      <c r="E8" s="453"/>
      <c r="F8" s="453"/>
      <c r="G8" s="33"/>
    </row>
    <row r="9" spans="2:11" s="58" customFormat="1" ht="14.25" customHeight="1">
      <c r="B9" s="371" t="s">
        <v>354</v>
      </c>
      <c r="C9" s="368">
        <v>415</v>
      </c>
      <c r="D9" s="53">
        <v>41035</v>
      </c>
      <c r="E9" s="53">
        <f>D9+3</f>
        <v>41038</v>
      </c>
      <c r="F9" s="53">
        <f>E9+3</f>
        <v>41041</v>
      </c>
      <c r="G9" s="33"/>
    </row>
    <row r="10" spans="2:11" s="58" customFormat="1" ht="14.25" customHeight="1">
      <c r="B10" s="371" t="s">
        <v>388</v>
      </c>
      <c r="C10" s="367">
        <v>62</v>
      </c>
      <c r="D10" s="53">
        <v>41040</v>
      </c>
      <c r="E10" s="53">
        <f>D10+3</f>
        <v>41043</v>
      </c>
      <c r="F10" s="53">
        <f>E10+5</f>
        <v>41048</v>
      </c>
      <c r="G10" s="33"/>
    </row>
    <row r="11" spans="2:11" s="58" customFormat="1" ht="14.25" customHeight="1">
      <c r="B11" s="476" t="str">
        <f>'WM-AMC1'!A34</f>
        <v xml:space="preserve"> </v>
      </c>
      <c r="C11" s="348"/>
      <c r="D11" s="353"/>
      <c r="E11" s="353"/>
      <c r="F11" s="353"/>
      <c r="G11" s="33"/>
    </row>
    <row r="12" spans="2:11" s="58" customFormat="1" ht="14.25" customHeight="1">
      <c r="B12" s="475"/>
      <c r="C12" s="452"/>
      <c r="D12" s="453"/>
      <c r="E12" s="453"/>
      <c r="F12" s="453"/>
      <c r="G12" s="33"/>
    </row>
    <row r="13" spans="2:11" s="58" customFormat="1" ht="14.25" customHeight="1">
      <c r="B13" s="371" t="str">
        <f>B9</f>
        <v>SIMA SAPPHIRE</v>
      </c>
      <c r="C13" s="368">
        <f>C9+1</f>
        <v>416</v>
      </c>
      <c r="D13" s="53">
        <v>41042</v>
      </c>
      <c r="E13" s="53">
        <f>D13+3</f>
        <v>41045</v>
      </c>
      <c r="F13" s="53">
        <f>E13+6</f>
        <v>41051</v>
      </c>
      <c r="G13" s="33"/>
    </row>
    <row r="14" spans="2:11" s="58" customFormat="1" ht="14.25" customHeight="1">
      <c r="B14" s="371" t="s">
        <v>387</v>
      </c>
      <c r="C14" s="367">
        <v>55</v>
      </c>
      <c r="D14" s="53">
        <v>41047</v>
      </c>
      <c r="E14" s="53">
        <f>D14+3</f>
        <v>41050</v>
      </c>
      <c r="F14" s="53">
        <f>E14+5</f>
        <v>41055</v>
      </c>
      <c r="G14" s="33"/>
    </row>
    <row r="15" spans="2:11" s="58" customFormat="1" ht="14.25" customHeight="1">
      <c r="B15" s="476" t="str">
        <f>'WM-AMC1'!A38</f>
        <v xml:space="preserve"> </v>
      </c>
      <c r="C15" s="348"/>
      <c r="D15" s="353"/>
      <c r="E15" s="353"/>
      <c r="F15" s="353"/>
      <c r="G15" s="33"/>
    </row>
    <row r="16" spans="2:11" s="58" customFormat="1" ht="14.25" customHeight="1">
      <c r="B16" s="475"/>
      <c r="C16" s="452"/>
      <c r="D16" s="453"/>
      <c r="E16" s="453"/>
      <c r="F16" s="453"/>
      <c r="G16" s="33"/>
    </row>
    <row r="17" spans="2:8" s="58" customFormat="1" ht="14.25" customHeight="1">
      <c r="B17" s="371" t="str">
        <f>B13</f>
        <v>SIMA SAPPHIRE</v>
      </c>
      <c r="C17" s="368">
        <f>C13+1</f>
        <v>417</v>
      </c>
      <c r="D17" s="53">
        <v>41049</v>
      </c>
      <c r="E17" s="53">
        <f>D17+3</f>
        <v>41052</v>
      </c>
      <c r="F17" s="53">
        <f>E17+6</f>
        <v>41058</v>
      </c>
      <c r="G17" s="33"/>
    </row>
    <row r="18" spans="2:8" s="58" customFormat="1" ht="14.25" customHeight="1">
      <c r="B18" s="371" t="str">
        <f>B10</f>
        <v>PAC ANTLIA</v>
      </c>
      <c r="C18" s="367">
        <f>C10+1</f>
        <v>63</v>
      </c>
      <c r="D18" s="53">
        <v>41054</v>
      </c>
      <c r="E18" s="53">
        <f>D18+3</f>
        <v>41057</v>
      </c>
      <c r="F18" s="53">
        <f>E18+5</f>
        <v>41062</v>
      </c>
      <c r="G18" s="33"/>
    </row>
    <row r="19" spans="2:8" s="58" customFormat="1" ht="14.25" customHeight="1">
      <c r="B19" s="476" t="str">
        <f>'WM-AMC1'!A42</f>
        <v xml:space="preserve"> </v>
      </c>
      <c r="C19" s="348"/>
      <c r="D19" s="353"/>
      <c r="E19" s="353"/>
      <c r="F19" s="353"/>
      <c r="G19" s="33"/>
    </row>
    <row r="20" spans="2:8" s="58" customFormat="1" ht="14.25" customHeight="1">
      <c r="B20" s="475"/>
      <c r="C20" s="452"/>
      <c r="D20" s="453"/>
      <c r="E20" s="453"/>
      <c r="F20" s="453"/>
      <c r="G20" s="33"/>
    </row>
    <row r="21" spans="2:8" s="58" customFormat="1" ht="14.25" customHeight="1">
      <c r="B21" s="371" t="str">
        <f>B17</f>
        <v>SIMA SAPPHIRE</v>
      </c>
      <c r="C21" s="368">
        <f>C17+1</f>
        <v>418</v>
      </c>
      <c r="D21" s="53">
        <v>41056</v>
      </c>
      <c r="E21" s="53">
        <f>D21+3</f>
        <v>41059</v>
      </c>
      <c r="F21" s="53">
        <f>E21+6</f>
        <v>41065</v>
      </c>
      <c r="G21" s="33"/>
    </row>
    <row r="22" spans="2:8" s="58" customFormat="1" ht="14.25" customHeight="1">
      <c r="B22" s="371" t="str">
        <f>B14</f>
        <v>CAPE FRIO</v>
      </c>
      <c r="C22" s="367">
        <f>C14+1</f>
        <v>56</v>
      </c>
      <c r="D22" s="53">
        <v>41061</v>
      </c>
      <c r="E22" s="53">
        <f>D22+3</f>
        <v>41064</v>
      </c>
      <c r="F22" s="53">
        <f>E22+5</f>
        <v>41069</v>
      </c>
      <c r="G22" s="33"/>
    </row>
    <row r="23" spans="2:8" s="58" customFormat="1" ht="14.25" customHeight="1">
      <c r="B23" s="476" t="str">
        <f>'WM-AMC1'!A46</f>
        <v xml:space="preserve"> </v>
      </c>
      <c r="C23" s="348"/>
      <c r="D23" s="353"/>
      <c r="E23" s="353"/>
      <c r="F23" s="353"/>
      <c r="G23" s="33"/>
      <c r="H23" s="58" t="s">
        <v>19</v>
      </c>
    </row>
    <row r="24" spans="2:8" s="58" customFormat="1" ht="14.25" customHeight="1">
      <c r="B24" s="475"/>
      <c r="C24" s="452"/>
      <c r="D24" s="453"/>
      <c r="E24" s="453"/>
      <c r="F24" s="453"/>
      <c r="G24" s="33"/>
    </row>
    <row r="25" spans="2:8" s="58" customFormat="1" ht="14.25" customHeight="1">
      <c r="B25" s="371" t="str">
        <f>B21</f>
        <v>SIMA SAPPHIRE</v>
      </c>
      <c r="C25" s="368">
        <f>C21+1</f>
        <v>419</v>
      </c>
      <c r="D25" s="53">
        <v>41063</v>
      </c>
      <c r="E25" s="53">
        <f>D25+3</f>
        <v>41066</v>
      </c>
      <c r="F25" s="53">
        <f>E25+6</f>
        <v>41072</v>
      </c>
      <c r="G25" s="33"/>
    </row>
    <row r="26" spans="2:8" s="58" customFormat="1" ht="14.25" customHeight="1">
      <c r="B26" s="371" t="str">
        <f>B18</f>
        <v>PAC ANTLIA</v>
      </c>
      <c r="C26" s="367">
        <f>C18+1</f>
        <v>64</v>
      </c>
      <c r="D26" s="53">
        <v>41068</v>
      </c>
      <c r="E26" s="53">
        <f>'WM-AMC1'!D53</f>
        <v>41071</v>
      </c>
      <c r="F26" s="53">
        <f>E26+5</f>
        <v>41076</v>
      </c>
      <c r="G26" s="33"/>
    </row>
    <row r="27" spans="2:8" s="58" customFormat="1" ht="14.25" customHeight="1">
      <c r="B27" s="476" t="str">
        <f>'WM-AMC1'!A50</f>
        <v xml:space="preserve"> </v>
      </c>
      <c r="C27" s="348"/>
      <c r="D27" s="353"/>
      <c r="E27" s="353"/>
      <c r="F27" s="353"/>
      <c r="G27" s="33"/>
    </row>
    <row r="28" spans="2:8" s="58" customFormat="1" ht="14.25" customHeight="1">
      <c r="B28" s="475"/>
      <c r="C28" s="452"/>
      <c r="D28" s="453"/>
      <c r="E28" s="453"/>
      <c r="F28" s="453"/>
      <c r="G28" s="33"/>
    </row>
    <row r="29" spans="2:8" s="58" customFormat="1" ht="14.25" customHeight="1">
      <c r="B29" s="371" t="str">
        <f>B25</f>
        <v>SIMA SAPPHIRE</v>
      </c>
      <c r="C29" s="368">
        <f>C25+1</f>
        <v>420</v>
      </c>
      <c r="D29" s="53">
        <v>41056</v>
      </c>
      <c r="E29" s="53">
        <f>D29+3</f>
        <v>41059</v>
      </c>
      <c r="F29" s="53">
        <f>E29+6</f>
        <v>41065</v>
      </c>
      <c r="G29" s="33"/>
    </row>
    <row r="30" spans="2:8" s="58" customFormat="1" ht="14.25" customHeight="1">
      <c r="B30" s="371" t="str">
        <f>B22</f>
        <v>CAPE FRIO</v>
      </c>
      <c r="C30" s="367">
        <f>C22+1</f>
        <v>57</v>
      </c>
      <c r="D30" s="53">
        <v>41061</v>
      </c>
      <c r="E30" s="53">
        <f>D30+3</f>
        <v>41064</v>
      </c>
      <c r="F30" s="53">
        <f>E30+5</f>
        <v>41069</v>
      </c>
      <c r="G30" s="33"/>
    </row>
    <row r="31" spans="2:8" s="58" customFormat="1" ht="14.25" customHeight="1">
      <c r="B31" s="476" t="str">
        <f>'WM-AMC1'!A54</f>
        <v xml:space="preserve"> </v>
      </c>
      <c r="C31" s="348"/>
      <c r="D31" s="353"/>
      <c r="E31" s="353"/>
      <c r="F31" s="353"/>
      <c r="G31" s="33"/>
      <c r="H31" s="58" t="s">
        <v>19</v>
      </c>
    </row>
    <row r="32" spans="2:8" s="58" customFormat="1" ht="14.25" customHeight="1">
      <c r="B32" s="475"/>
      <c r="C32" s="452"/>
      <c r="D32" s="453"/>
      <c r="E32" s="453"/>
      <c r="F32" s="453"/>
      <c r="G32" s="33"/>
    </row>
    <row r="33" spans="2:12" s="58" customFormat="1" ht="14.25" customHeight="1">
      <c r="B33" s="371" t="str">
        <f>B29</f>
        <v>SIMA SAPPHIRE</v>
      </c>
      <c r="C33" s="368">
        <f>C29+1</f>
        <v>421</v>
      </c>
      <c r="D33" s="53">
        <v>41063</v>
      </c>
      <c r="E33" s="53">
        <f>D33+3</f>
        <v>41066</v>
      </c>
      <c r="F33" s="53">
        <f>E33+6</f>
        <v>41072</v>
      </c>
      <c r="G33" s="33"/>
    </row>
    <row r="34" spans="2:12" s="58" customFormat="1" ht="14.25" customHeight="1">
      <c r="B34" s="371" t="str">
        <f>B26</f>
        <v>PAC ANTLIA</v>
      </c>
      <c r="C34" s="367">
        <f>C26+1</f>
        <v>65</v>
      </c>
      <c r="D34" s="53">
        <v>41068</v>
      </c>
      <c r="E34" s="53">
        <f>D34+3</f>
        <v>41071</v>
      </c>
      <c r="F34" s="53">
        <f>E34+5</f>
        <v>41076</v>
      </c>
      <c r="G34" s="33"/>
    </row>
    <row r="35" spans="2:12" s="58" customFormat="1" ht="14.25" customHeight="1">
      <c r="B35" s="476" t="str">
        <f>'WM-AMC1'!A74</f>
        <v xml:space="preserve">284 Nguyen Tat Thanh Street, Dist. 4, Ho Chi Minh City, VietNam                 </v>
      </c>
      <c r="C35" s="348"/>
      <c r="D35" s="353"/>
      <c r="E35" s="353"/>
      <c r="F35" s="353"/>
      <c r="G35" s="33"/>
    </row>
    <row r="36" spans="2:12" customFormat="1" ht="14.25" customHeight="1">
      <c r="B36" s="188"/>
      <c r="C36" s="259"/>
      <c r="D36" s="259"/>
      <c r="E36" s="369"/>
      <c r="F36" s="369"/>
    </row>
    <row r="37" spans="2:12" customFormat="1">
      <c r="B37" s="594" t="s">
        <v>524</v>
      </c>
      <c r="C37" s="595"/>
      <c r="D37" s="596"/>
      <c r="E37" s="596"/>
      <c r="F37" s="596"/>
      <c r="G37" s="597"/>
      <c r="H37" s="598"/>
      <c r="I37" s="6"/>
      <c r="J37" s="6"/>
      <c r="K37" s="6"/>
      <c r="L37" s="6"/>
    </row>
    <row r="38" spans="2:12" customFormat="1">
      <c r="B38" s="601" t="s">
        <v>525</v>
      </c>
      <c r="C38" s="602"/>
      <c r="D38" s="596"/>
      <c r="E38" s="596"/>
      <c r="F38" s="596"/>
      <c r="G38" s="597"/>
      <c r="H38" s="598"/>
      <c r="I38" s="6"/>
      <c r="J38" s="6"/>
      <c r="K38" s="6"/>
      <c r="L38" s="6"/>
    </row>
    <row r="39" spans="2:12" customFormat="1">
      <c r="B39" s="605" t="s">
        <v>528</v>
      </c>
      <c r="C39" s="602"/>
      <c r="D39" s="596"/>
      <c r="E39" s="596"/>
      <c r="F39" s="596"/>
      <c r="G39" s="597"/>
      <c r="H39" s="598"/>
      <c r="I39" s="6"/>
      <c r="J39" s="6"/>
      <c r="K39" s="6"/>
      <c r="L39" s="6"/>
    </row>
    <row r="40" spans="2:12" customFormat="1">
      <c r="B40" s="607" t="s">
        <v>531</v>
      </c>
      <c r="C40" s="608"/>
      <c r="D40" s="596"/>
      <c r="E40" s="596"/>
      <c r="F40" s="596"/>
      <c r="G40" s="597"/>
      <c r="H40" s="598"/>
      <c r="I40" s="6"/>
      <c r="J40" s="6"/>
      <c r="K40" s="6"/>
      <c r="L40" s="6"/>
    </row>
    <row r="41" spans="2:12" customFormat="1">
      <c r="B41" s="607" t="s">
        <v>534</v>
      </c>
      <c r="C41" s="609"/>
      <c r="D41" s="596"/>
      <c r="E41" s="596"/>
      <c r="F41" s="596"/>
      <c r="G41" s="597"/>
      <c r="H41" s="596"/>
      <c r="I41" s="596"/>
      <c r="J41" s="596"/>
      <c r="K41" s="610"/>
      <c r="L41" s="207"/>
    </row>
    <row r="42" spans="2:12" customFormat="1">
      <c r="B42" s="80"/>
      <c r="F42" s="80"/>
    </row>
    <row r="43" spans="2:12" customFormat="1">
      <c r="B43" s="37"/>
      <c r="F43" s="37"/>
    </row>
    <row r="44" spans="2:12">
      <c r="B44" s="599" t="s">
        <v>114</v>
      </c>
      <c r="C44" s="600"/>
      <c r="D44" s="207"/>
      <c r="E44" s="207"/>
      <c r="F44" s="37"/>
    </row>
    <row r="45" spans="2:12">
      <c r="B45" s="603"/>
      <c r="C45" s="604" t="s">
        <v>526</v>
      </c>
      <c r="D45" s="207"/>
      <c r="E45" s="604" t="s">
        <v>527</v>
      </c>
      <c r="F45"/>
    </row>
    <row r="46" spans="2:12">
      <c r="B46" s="606"/>
      <c r="C46" s="604" t="s">
        <v>529</v>
      </c>
      <c r="D46" s="207"/>
      <c r="E46" s="604" t="s">
        <v>530</v>
      </c>
      <c r="F46"/>
    </row>
    <row r="47" spans="2:12">
      <c r="B47" s="606"/>
      <c r="C47" s="604" t="s">
        <v>532</v>
      </c>
      <c r="D47" s="207"/>
      <c r="E47" s="604" t="s">
        <v>533</v>
      </c>
      <c r="F47" s="5"/>
    </row>
  </sheetData>
  <mergeCells count="1">
    <mergeCell ref="D2:I2"/>
  </mergeCells>
  <dataValidations count="1">
    <dataValidation type="textLength" allowBlank="1" showInputMessage="1" showErrorMessage="1" error="Voy No. should contain 5 characters + &quot;/&quot; + leg (N/S)" sqref="C38">
      <formula1>7</formula1>
      <formula2>7</formula2>
    </dataValidation>
  </dataValidation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2:K30"/>
  <sheetViews>
    <sheetView showGridLines="0" workbookViewId="0">
      <selection activeCell="D31" sqref="D31"/>
    </sheetView>
  </sheetViews>
  <sheetFormatPr defaultRowHeight="15"/>
  <cols>
    <col min="1" max="1" width="13.140625" customWidth="1"/>
    <col min="2" max="2" width="20.42578125" customWidth="1"/>
    <col min="3" max="4" width="16.85546875" customWidth="1"/>
    <col min="5" max="5" width="18.140625" customWidth="1"/>
    <col min="6" max="6" width="18.140625" hidden="1" customWidth="1"/>
    <col min="7" max="8" width="18.140625" customWidth="1"/>
    <col min="258" max="258" width="13.140625" customWidth="1"/>
    <col min="259" max="259" width="20.42578125" customWidth="1"/>
    <col min="260" max="261" width="16.85546875" customWidth="1"/>
    <col min="262" max="264" width="18.140625" customWidth="1"/>
    <col min="514" max="514" width="13.140625" customWidth="1"/>
    <col min="515" max="515" width="20.42578125" customWidth="1"/>
    <col min="516" max="517" width="16.85546875" customWidth="1"/>
    <col min="518" max="520" width="18.140625" customWidth="1"/>
    <col min="770" max="770" width="13.140625" customWidth="1"/>
    <col min="771" max="771" width="20.42578125" customWidth="1"/>
    <col min="772" max="773" width="16.85546875" customWidth="1"/>
    <col min="774" max="776" width="18.140625" customWidth="1"/>
    <col min="1026" max="1026" width="13.140625" customWidth="1"/>
    <col min="1027" max="1027" width="20.42578125" customWidth="1"/>
    <col min="1028" max="1029" width="16.85546875" customWidth="1"/>
    <col min="1030" max="1032" width="18.140625" customWidth="1"/>
    <col min="1282" max="1282" width="13.140625" customWidth="1"/>
    <col min="1283" max="1283" width="20.42578125" customWidth="1"/>
    <col min="1284" max="1285" width="16.85546875" customWidth="1"/>
    <col min="1286" max="1288" width="18.140625" customWidth="1"/>
    <col min="1538" max="1538" width="13.140625" customWidth="1"/>
    <col min="1539" max="1539" width="20.42578125" customWidth="1"/>
    <col min="1540" max="1541" width="16.85546875" customWidth="1"/>
    <col min="1542" max="1544" width="18.140625" customWidth="1"/>
    <col min="1794" max="1794" width="13.140625" customWidth="1"/>
    <col min="1795" max="1795" width="20.42578125" customWidth="1"/>
    <col min="1796" max="1797" width="16.85546875" customWidth="1"/>
    <col min="1798" max="1800" width="18.140625" customWidth="1"/>
    <col min="2050" max="2050" width="13.140625" customWidth="1"/>
    <col min="2051" max="2051" width="20.42578125" customWidth="1"/>
    <col min="2052" max="2053" width="16.85546875" customWidth="1"/>
    <col min="2054" max="2056" width="18.140625" customWidth="1"/>
    <col min="2306" max="2306" width="13.140625" customWidth="1"/>
    <col min="2307" max="2307" width="20.42578125" customWidth="1"/>
    <col min="2308" max="2309" width="16.85546875" customWidth="1"/>
    <col min="2310" max="2312" width="18.140625" customWidth="1"/>
    <col min="2562" max="2562" width="13.140625" customWidth="1"/>
    <col min="2563" max="2563" width="20.42578125" customWidth="1"/>
    <col min="2564" max="2565" width="16.85546875" customWidth="1"/>
    <col min="2566" max="2568" width="18.140625" customWidth="1"/>
    <col min="2818" max="2818" width="13.140625" customWidth="1"/>
    <col min="2819" max="2819" width="20.42578125" customWidth="1"/>
    <col min="2820" max="2821" width="16.85546875" customWidth="1"/>
    <col min="2822" max="2824" width="18.140625" customWidth="1"/>
    <col min="3074" max="3074" width="13.140625" customWidth="1"/>
    <col min="3075" max="3075" width="20.42578125" customWidth="1"/>
    <col min="3076" max="3077" width="16.85546875" customWidth="1"/>
    <col min="3078" max="3080" width="18.140625" customWidth="1"/>
    <col min="3330" max="3330" width="13.140625" customWidth="1"/>
    <col min="3331" max="3331" width="20.42578125" customWidth="1"/>
    <col min="3332" max="3333" width="16.85546875" customWidth="1"/>
    <col min="3334" max="3336" width="18.140625" customWidth="1"/>
    <col min="3586" max="3586" width="13.140625" customWidth="1"/>
    <col min="3587" max="3587" width="20.42578125" customWidth="1"/>
    <col min="3588" max="3589" width="16.85546875" customWidth="1"/>
    <col min="3590" max="3592" width="18.140625" customWidth="1"/>
    <col min="3842" max="3842" width="13.140625" customWidth="1"/>
    <col min="3843" max="3843" width="20.42578125" customWidth="1"/>
    <col min="3844" max="3845" width="16.85546875" customWidth="1"/>
    <col min="3846" max="3848" width="18.140625" customWidth="1"/>
    <col min="4098" max="4098" width="13.140625" customWidth="1"/>
    <col min="4099" max="4099" width="20.42578125" customWidth="1"/>
    <col min="4100" max="4101" width="16.85546875" customWidth="1"/>
    <col min="4102" max="4104" width="18.140625" customWidth="1"/>
    <col min="4354" max="4354" width="13.140625" customWidth="1"/>
    <col min="4355" max="4355" width="20.42578125" customWidth="1"/>
    <col min="4356" max="4357" width="16.85546875" customWidth="1"/>
    <col min="4358" max="4360" width="18.140625" customWidth="1"/>
    <col min="4610" max="4610" width="13.140625" customWidth="1"/>
    <col min="4611" max="4611" width="20.42578125" customWidth="1"/>
    <col min="4612" max="4613" width="16.85546875" customWidth="1"/>
    <col min="4614" max="4616" width="18.140625" customWidth="1"/>
    <col min="4866" max="4866" width="13.140625" customWidth="1"/>
    <col min="4867" max="4867" width="20.42578125" customWidth="1"/>
    <col min="4868" max="4869" width="16.85546875" customWidth="1"/>
    <col min="4870" max="4872" width="18.140625" customWidth="1"/>
    <col min="5122" max="5122" width="13.140625" customWidth="1"/>
    <col min="5123" max="5123" width="20.42578125" customWidth="1"/>
    <col min="5124" max="5125" width="16.85546875" customWidth="1"/>
    <col min="5126" max="5128" width="18.140625" customWidth="1"/>
    <col min="5378" max="5378" width="13.140625" customWidth="1"/>
    <col min="5379" max="5379" width="20.42578125" customWidth="1"/>
    <col min="5380" max="5381" width="16.85546875" customWidth="1"/>
    <col min="5382" max="5384" width="18.140625" customWidth="1"/>
    <col min="5634" max="5634" width="13.140625" customWidth="1"/>
    <col min="5635" max="5635" width="20.42578125" customWidth="1"/>
    <col min="5636" max="5637" width="16.85546875" customWidth="1"/>
    <col min="5638" max="5640" width="18.140625" customWidth="1"/>
    <col min="5890" max="5890" width="13.140625" customWidth="1"/>
    <col min="5891" max="5891" width="20.42578125" customWidth="1"/>
    <col min="5892" max="5893" width="16.85546875" customWidth="1"/>
    <col min="5894" max="5896" width="18.140625" customWidth="1"/>
    <col min="6146" max="6146" width="13.140625" customWidth="1"/>
    <col min="6147" max="6147" width="20.42578125" customWidth="1"/>
    <col min="6148" max="6149" width="16.85546875" customWidth="1"/>
    <col min="6150" max="6152" width="18.140625" customWidth="1"/>
    <col min="6402" max="6402" width="13.140625" customWidth="1"/>
    <col min="6403" max="6403" width="20.42578125" customWidth="1"/>
    <col min="6404" max="6405" width="16.85546875" customWidth="1"/>
    <col min="6406" max="6408" width="18.140625" customWidth="1"/>
    <col min="6658" max="6658" width="13.140625" customWidth="1"/>
    <col min="6659" max="6659" width="20.42578125" customWidth="1"/>
    <col min="6660" max="6661" width="16.85546875" customWidth="1"/>
    <col min="6662" max="6664" width="18.140625" customWidth="1"/>
    <col min="6914" max="6914" width="13.140625" customWidth="1"/>
    <col min="6915" max="6915" width="20.42578125" customWidth="1"/>
    <col min="6916" max="6917" width="16.85546875" customWidth="1"/>
    <col min="6918" max="6920" width="18.140625" customWidth="1"/>
    <col min="7170" max="7170" width="13.140625" customWidth="1"/>
    <col min="7171" max="7171" width="20.42578125" customWidth="1"/>
    <col min="7172" max="7173" width="16.85546875" customWidth="1"/>
    <col min="7174" max="7176" width="18.140625" customWidth="1"/>
    <col min="7426" max="7426" width="13.140625" customWidth="1"/>
    <col min="7427" max="7427" width="20.42578125" customWidth="1"/>
    <col min="7428" max="7429" width="16.85546875" customWidth="1"/>
    <col min="7430" max="7432" width="18.140625" customWidth="1"/>
    <col min="7682" max="7682" width="13.140625" customWidth="1"/>
    <col min="7683" max="7683" width="20.42578125" customWidth="1"/>
    <col min="7684" max="7685" width="16.85546875" customWidth="1"/>
    <col min="7686" max="7688" width="18.140625" customWidth="1"/>
    <col min="7938" max="7938" width="13.140625" customWidth="1"/>
    <col min="7939" max="7939" width="20.42578125" customWidth="1"/>
    <col min="7940" max="7941" width="16.85546875" customWidth="1"/>
    <col min="7942" max="7944" width="18.140625" customWidth="1"/>
    <col min="8194" max="8194" width="13.140625" customWidth="1"/>
    <col min="8195" max="8195" width="20.42578125" customWidth="1"/>
    <col min="8196" max="8197" width="16.85546875" customWidth="1"/>
    <col min="8198" max="8200" width="18.140625" customWidth="1"/>
    <col min="8450" max="8450" width="13.140625" customWidth="1"/>
    <col min="8451" max="8451" width="20.42578125" customWidth="1"/>
    <col min="8452" max="8453" width="16.85546875" customWidth="1"/>
    <col min="8454" max="8456" width="18.140625" customWidth="1"/>
    <col min="8706" max="8706" width="13.140625" customWidth="1"/>
    <col min="8707" max="8707" width="20.42578125" customWidth="1"/>
    <col min="8708" max="8709" width="16.85546875" customWidth="1"/>
    <col min="8710" max="8712" width="18.140625" customWidth="1"/>
    <col min="8962" max="8962" width="13.140625" customWidth="1"/>
    <col min="8963" max="8963" width="20.42578125" customWidth="1"/>
    <col min="8964" max="8965" width="16.85546875" customWidth="1"/>
    <col min="8966" max="8968" width="18.140625" customWidth="1"/>
    <col min="9218" max="9218" width="13.140625" customWidth="1"/>
    <col min="9219" max="9219" width="20.42578125" customWidth="1"/>
    <col min="9220" max="9221" width="16.85546875" customWidth="1"/>
    <col min="9222" max="9224" width="18.140625" customWidth="1"/>
    <col min="9474" max="9474" width="13.140625" customWidth="1"/>
    <col min="9475" max="9475" width="20.42578125" customWidth="1"/>
    <col min="9476" max="9477" width="16.85546875" customWidth="1"/>
    <col min="9478" max="9480" width="18.140625" customWidth="1"/>
    <col min="9730" max="9730" width="13.140625" customWidth="1"/>
    <col min="9731" max="9731" width="20.42578125" customWidth="1"/>
    <col min="9732" max="9733" width="16.85546875" customWidth="1"/>
    <col min="9734" max="9736" width="18.140625" customWidth="1"/>
    <col min="9986" max="9986" width="13.140625" customWidth="1"/>
    <col min="9987" max="9987" width="20.42578125" customWidth="1"/>
    <col min="9988" max="9989" width="16.85546875" customWidth="1"/>
    <col min="9990" max="9992" width="18.140625" customWidth="1"/>
    <col min="10242" max="10242" width="13.140625" customWidth="1"/>
    <col min="10243" max="10243" width="20.42578125" customWidth="1"/>
    <col min="10244" max="10245" width="16.85546875" customWidth="1"/>
    <col min="10246" max="10248" width="18.140625" customWidth="1"/>
    <col min="10498" max="10498" width="13.140625" customWidth="1"/>
    <col min="10499" max="10499" width="20.42578125" customWidth="1"/>
    <col min="10500" max="10501" width="16.85546875" customWidth="1"/>
    <col min="10502" max="10504" width="18.140625" customWidth="1"/>
    <col min="10754" max="10754" width="13.140625" customWidth="1"/>
    <col min="10755" max="10755" width="20.42578125" customWidth="1"/>
    <col min="10756" max="10757" width="16.85546875" customWidth="1"/>
    <col min="10758" max="10760" width="18.140625" customWidth="1"/>
    <col min="11010" max="11010" width="13.140625" customWidth="1"/>
    <col min="11011" max="11011" width="20.42578125" customWidth="1"/>
    <col min="11012" max="11013" width="16.85546875" customWidth="1"/>
    <col min="11014" max="11016" width="18.140625" customWidth="1"/>
    <col min="11266" max="11266" width="13.140625" customWidth="1"/>
    <col min="11267" max="11267" width="20.42578125" customWidth="1"/>
    <col min="11268" max="11269" width="16.85546875" customWidth="1"/>
    <col min="11270" max="11272" width="18.140625" customWidth="1"/>
    <col min="11522" max="11522" width="13.140625" customWidth="1"/>
    <col min="11523" max="11523" width="20.42578125" customWidth="1"/>
    <col min="11524" max="11525" width="16.85546875" customWidth="1"/>
    <col min="11526" max="11528" width="18.140625" customWidth="1"/>
    <col min="11778" max="11778" width="13.140625" customWidth="1"/>
    <col min="11779" max="11779" width="20.42578125" customWidth="1"/>
    <col min="11780" max="11781" width="16.85546875" customWidth="1"/>
    <col min="11782" max="11784" width="18.140625" customWidth="1"/>
    <col min="12034" max="12034" width="13.140625" customWidth="1"/>
    <col min="12035" max="12035" width="20.42578125" customWidth="1"/>
    <col min="12036" max="12037" width="16.85546875" customWidth="1"/>
    <col min="12038" max="12040" width="18.140625" customWidth="1"/>
    <col min="12290" max="12290" width="13.140625" customWidth="1"/>
    <col min="12291" max="12291" width="20.42578125" customWidth="1"/>
    <col min="12292" max="12293" width="16.85546875" customWidth="1"/>
    <col min="12294" max="12296" width="18.140625" customWidth="1"/>
    <col min="12546" max="12546" width="13.140625" customWidth="1"/>
    <col min="12547" max="12547" width="20.42578125" customWidth="1"/>
    <col min="12548" max="12549" width="16.85546875" customWidth="1"/>
    <col min="12550" max="12552" width="18.140625" customWidth="1"/>
    <col min="12802" max="12802" width="13.140625" customWidth="1"/>
    <col min="12803" max="12803" width="20.42578125" customWidth="1"/>
    <col min="12804" max="12805" width="16.85546875" customWidth="1"/>
    <col min="12806" max="12808" width="18.140625" customWidth="1"/>
    <col min="13058" max="13058" width="13.140625" customWidth="1"/>
    <col min="13059" max="13059" width="20.42578125" customWidth="1"/>
    <col min="13060" max="13061" width="16.85546875" customWidth="1"/>
    <col min="13062" max="13064" width="18.140625" customWidth="1"/>
    <col min="13314" max="13314" width="13.140625" customWidth="1"/>
    <col min="13315" max="13315" width="20.42578125" customWidth="1"/>
    <col min="13316" max="13317" width="16.85546875" customWidth="1"/>
    <col min="13318" max="13320" width="18.140625" customWidth="1"/>
    <col min="13570" max="13570" width="13.140625" customWidth="1"/>
    <col min="13571" max="13571" width="20.42578125" customWidth="1"/>
    <col min="13572" max="13573" width="16.85546875" customWidth="1"/>
    <col min="13574" max="13576" width="18.140625" customWidth="1"/>
    <col min="13826" max="13826" width="13.140625" customWidth="1"/>
    <col min="13827" max="13827" width="20.42578125" customWidth="1"/>
    <col min="13828" max="13829" width="16.85546875" customWidth="1"/>
    <col min="13830" max="13832" width="18.140625" customWidth="1"/>
    <col min="14082" max="14082" width="13.140625" customWidth="1"/>
    <col min="14083" max="14083" width="20.42578125" customWidth="1"/>
    <col min="14084" max="14085" width="16.85546875" customWidth="1"/>
    <col min="14086" max="14088" width="18.140625" customWidth="1"/>
    <col min="14338" max="14338" width="13.140625" customWidth="1"/>
    <col min="14339" max="14339" width="20.42578125" customWidth="1"/>
    <col min="14340" max="14341" width="16.85546875" customWidth="1"/>
    <col min="14342" max="14344" width="18.140625" customWidth="1"/>
    <col min="14594" max="14594" width="13.140625" customWidth="1"/>
    <col min="14595" max="14595" width="20.42578125" customWidth="1"/>
    <col min="14596" max="14597" width="16.85546875" customWidth="1"/>
    <col min="14598" max="14600" width="18.140625" customWidth="1"/>
    <col min="14850" max="14850" width="13.140625" customWidth="1"/>
    <col min="14851" max="14851" width="20.42578125" customWidth="1"/>
    <col min="14852" max="14853" width="16.85546875" customWidth="1"/>
    <col min="14854" max="14856" width="18.140625" customWidth="1"/>
    <col min="15106" max="15106" width="13.140625" customWidth="1"/>
    <col min="15107" max="15107" width="20.42578125" customWidth="1"/>
    <col min="15108" max="15109" width="16.85546875" customWidth="1"/>
    <col min="15110" max="15112" width="18.140625" customWidth="1"/>
    <col min="15362" max="15362" width="13.140625" customWidth="1"/>
    <col min="15363" max="15363" width="20.42578125" customWidth="1"/>
    <col min="15364" max="15365" width="16.85546875" customWidth="1"/>
    <col min="15366" max="15368" width="18.140625" customWidth="1"/>
    <col min="15618" max="15618" width="13.140625" customWidth="1"/>
    <col min="15619" max="15619" width="20.42578125" customWidth="1"/>
    <col min="15620" max="15621" width="16.85546875" customWidth="1"/>
    <col min="15622" max="15624" width="18.140625" customWidth="1"/>
    <col min="15874" max="15874" width="13.140625" customWidth="1"/>
    <col min="15875" max="15875" width="20.42578125" customWidth="1"/>
    <col min="15876" max="15877" width="16.85546875" customWidth="1"/>
    <col min="15878" max="15880" width="18.140625" customWidth="1"/>
    <col min="16130" max="16130" width="13.140625" customWidth="1"/>
    <col min="16131" max="16131" width="20.42578125" customWidth="1"/>
    <col min="16132" max="16133" width="16.85546875" customWidth="1"/>
    <col min="16134" max="16136" width="18.140625" customWidth="1"/>
  </cols>
  <sheetData>
    <row r="2" spans="1:8" ht="18">
      <c r="A2" s="211" t="s">
        <v>197</v>
      </c>
    </row>
    <row r="4" spans="1:8">
      <c r="A4" s="590" t="s">
        <v>198</v>
      </c>
      <c r="B4" s="590" t="s">
        <v>199</v>
      </c>
      <c r="C4" s="591" t="s">
        <v>200</v>
      </c>
      <c r="D4" s="592"/>
      <c r="E4" s="592"/>
      <c r="F4" s="592"/>
      <c r="G4" s="592"/>
      <c r="H4" s="593"/>
    </row>
    <row r="5" spans="1:8">
      <c r="A5" s="590"/>
      <c r="B5" s="590"/>
      <c r="C5" s="212" t="s">
        <v>201</v>
      </c>
      <c r="D5" s="213" t="s">
        <v>202</v>
      </c>
      <c r="E5" s="213" t="s">
        <v>203</v>
      </c>
      <c r="F5" s="213" t="s">
        <v>204</v>
      </c>
      <c r="G5" s="213" t="s">
        <v>205</v>
      </c>
      <c r="H5" s="491" t="s">
        <v>518</v>
      </c>
    </row>
    <row r="6" spans="1:8" s="216" customFormat="1" ht="38.25" hidden="1">
      <c r="A6" s="214" t="s">
        <v>206</v>
      </c>
      <c r="B6" s="215" t="s">
        <v>207</v>
      </c>
      <c r="C6" s="214" t="s">
        <v>208</v>
      </c>
      <c r="D6" s="214" t="s">
        <v>209</v>
      </c>
      <c r="E6" s="214" t="s">
        <v>209</v>
      </c>
      <c r="F6" s="214" t="s">
        <v>210</v>
      </c>
      <c r="G6" s="214" t="s">
        <v>208</v>
      </c>
      <c r="H6" s="214" t="s">
        <v>208</v>
      </c>
    </row>
    <row r="7" spans="1:8" s="216" customFormat="1" ht="63.75" hidden="1">
      <c r="A7" s="214" t="s">
        <v>211</v>
      </c>
      <c r="B7" s="215" t="s">
        <v>212</v>
      </c>
      <c r="C7" s="214" t="s">
        <v>208</v>
      </c>
      <c r="D7" s="214" t="s">
        <v>213</v>
      </c>
      <c r="E7" s="214" t="s">
        <v>213</v>
      </c>
      <c r="F7" s="214" t="s">
        <v>214</v>
      </c>
      <c r="G7" s="214" t="s">
        <v>208</v>
      </c>
      <c r="H7" s="214" t="s">
        <v>208</v>
      </c>
    </row>
    <row r="8" spans="1:8" s="216" customFormat="1" ht="38.25" hidden="1">
      <c r="A8" s="214" t="s">
        <v>211</v>
      </c>
      <c r="B8" s="215" t="s">
        <v>215</v>
      </c>
      <c r="C8" s="214" t="s">
        <v>216</v>
      </c>
      <c r="D8" s="214" t="s">
        <v>208</v>
      </c>
      <c r="E8" s="214" t="s">
        <v>208</v>
      </c>
      <c r="F8" s="214" t="s">
        <v>208</v>
      </c>
      <c r="G8" s="214" t="s">
        <v>208</v>
      </c>
      <c r="H8" s="214" t="s">
        <v>208</v>
      </c>
    </row>
    <row r="9" spans="1:8" s="216" customFormat="1" ht="44.25" hidden="1" customHeight="1">
      <c r="A9" s="217" t="s">
        <v>211</v>
      </c>
      <c r="B9" s="218" t="s">
        <v>27</v>
      </c>
      <c r="C9" s="217" t="s">
        <v>217</v>
      </c>
      <c r="D9" s="217" t="s">
        <v>217</v>
      </c>
      <c r="E9" s="217" t="s">
        <v>217</v>
      </c>
      <c r="F9" s="217" t="s">
        <v>208</v>
      </c>
      <c r="G9" s="217" t="s">
        <v>218</v>
      </c>
      <c r="H9" s="217" t="s">
        <v>218</v>
      </c>
    </row>
    <row r="10" spans="1:8" s="216" customFormat="1" ht="43.5" hidden="1" customHeight="1">
      <c r="A10" s="214" t="s">
        <v>219</v>
      </c>
      <c r="B10" s="215" t="s">
        <v>131</v>
      </c>
      <c r="C10" s="214" t="s">
        <v>208</v>
      </c>
      <c r="D10" s="214" t="s">
        <v>216</v>
      </c>
      <c r="E10" s="214" t="s">
        <v>216</v>
      </c>
      <c r="F10" s="214" t="s">
        <v>220</v>
      </c>
      <c r="G10" s="214" t="s">
        <v>208</v>
      </c>
      <c r="H10" s="214" t="s">
        <v>208</v>
      </c>
    </row>
    <row r="11" spans="1:8" s="216" customFormat="1" ht="43.5" hidden="1" customHeight="1">
      <c r="A11" s="214" t="s">
        <v>219</v>
      </c>
      <c r="B11" s="215" t="s">
        <v>128</v>
      </c>
      <c r="C11" s="214" t="s">
        <v>218</v>
      </c>
      <c r="D11" s="214" t="s">
        <v>208</v>
      </c>
      <c r="E11" s="214" t="s">
        <v>221</v>
      </c>
      <c r="F11" s="214" t="s">
        <v>222</v>
      </c>
      <c r="G11" s="214" t="s">
        <v>208</v>
      </c>
      <c r="H11" s="214" t="s">
        <v>208</v>
      </c>
    </row>
    <row r="12" spans="1:8" s="216" customFormat="1" ht="53.25" customHeight="1">
      <c r="A12" s="214" t="s">
        <v>219</v>
      </c>
      <c r="B12" s="215" t="s">
        <v>410</v>
      </c>
      <c r="C12" s="214" t="s">
        <v>412</v>
      </c>
      <c r="D12" s="214" t="s">
        <v>412</v>
      </c>
      <c r="E12" s="214" t="s">
        <v>412</v>
      </c>
      <c r="F12" s="214" t="s">
        <v>223</v>
      </c>
      <c r="G12" s="214" t="s">
        <v>413</v>
      </c>
      <c r="H12" s="495"/>
    </row>
    <row r="13" spans="1:8" s="216" customFormat="1" ht="43.5" customHeight="1">
      <c r="A13" s="214" t="s">
        <v>224</v>
      </c>
      <c r="B13" s="215" t="s">
        <v>411</v>
      </c>
      <c r="C13" s="214" t="s">
        <v>414</v>
      </c>
      <c r="D13" s="214" t="s">
        <v>414</v>
      </c>
      <c r="E13" s="214" t="s">
        <v>414</v>
      </c>
      <c r="F13" s="214" t="s">
        <v>414</v>
      </c>
      <c r="G13" s="214" t="s">
        <v>414</v>
      </c>
      <c r="H13" s="495"/>
    </row>
    <row r="14" spans="1:8" s="216" customFormat="1" ht="43.5" hidden="1" customHeight="1">
      <c r="A14" s="214" t="s">
        <v>224</v>
      </c>
      <c r="B14" s="215" t="s">
        <v>129</v>
      </c>
      <c r="C14" s="214" t="s">
        <v>225</v>
      </c>
      <c r="D14" s="214" t="s">
        <v>225</v>
      </c>
      <c r="E14" s="214" t="s">
        <v>208</v>
      </c>
      <c r="F14" s="214" t="s">
        <v>226</v>
      </c>
      <c r="G14" s="214" t="s">
        <v>208</v>
      </c>
      <c r="H14" s="214" t="s">
        <v>208</v>
      </c>
    </row>
    <row r="15" spans="1:8" s="216" customFormat="1" ht="43.5" hidden="1" customHeight="1">
      <c r="A15" s="214" t="s">
        <v>224</v>
      </c>
      <c r="B15" s="215" t="s">
        <v>130</v>
      </c>
      <c r="C15" s="214" t="s">
        <v>208</v>
      </c>
      <c r="D15" s="214" t="s">
        <v>208</v>
      </c>
      <c r="E15" s="214" t="s">
        <v>227</v>
      </c>
      <c r="F15" s="214" t="s">
        <v>225</v>
      </c>
      <c r="G15" s="214" t="s">
        <v>208</v>
      </c>
      <c r="H15" s="214" t="s">
        <v>208</v>
      </c>
    </row>
    <row r="16" spans="1:8" s="216" customFormat="1" ht="43.5" customHeight="1">
      <c r="A16" s="214" t="s">
        <v>211</v>
      </c>
      <c r="B16" s="215" t="s">
        <v>519</v>
      </c>
      <c r="C16" s="495" t="s">
        <v>19</v>
      </c>
      <c r="D16" s="495" t="s">
        <v>19</v>
      </c>
      <c r="E16" s="495" t="s">
        <v>19</v>
      </c>
      <c r="F16" s="495" t="s">
        <v>414</v>
      </c>
      <c r="G16" s="495" t="s">
        <v>19</v>
      </c>
      <c r="H16" s="214" t="s">
        <v>521</v>
      </c>
    </row>
    <row r="17" spans="1:11" s="216" customFormat="1" ht="43.5" customHeight="1">
      <c r="A17" s="214" t="s">
        <v>219</v>
      </c>
      <c r="B17" s="215" t="s">
        <v>128</v>
      </c>
      <c r="C17" s="214" t="s">
        <v>412</v>
      </c>
      <c r="D17" s="495" t="s">
        <v>19</v>
      </c>
      <c r="E17" s="214" t="s">
        <v>522</v>
      </c>
      <c r="F17" s="214" t="s">
        <v>414</v>
      </c>
      <c r="G17" s="495" t="s">
        <v>19</v>
      </c>
      <c r="H17" s="214" t="s">
        <v>520</v>
      </c>
    </row>
    <row r="18" spans="1:11">
      <c r="D18" s="219"/>
    </row>
    <row r="19" spans="1:11">
      <c r="A19" s="594" t="s">
        <v>524</v>
      </c>
      <c r="B19" s="595"/>
      <c r="C19" s="596"/>
      <c r="D19" s="596"/>
      <c r="E19" s="596"/>
      <c r="F19" s="597"/>
      <c r="G19" s="598"/>
    </row>
    <row r="20" spans="1:11">
      <c r="A20" s="601" t="s">
        <v>525</v>
      </c>
      <c r="B20" s="602"/>
      <c r="C20" s="596"/>
      <c r="D20" s="596"/>
      <c r="E20" s="596"/>
      <c r="F20" s="597"/>
      <c r="G20" s="598"/>
    </row>
    <row r="21" spans="1:11">
      <c r="A21" s="605" t="s">
        <v>528</v>
      </c>
      <c r="B21" s="602"/>
      <c r="C21" s="596"/>
      <c r="D21" s="596"/>
      <c r="E21" s="596"/>
      <c r="F21" s="597"/>
      <c r="G21" s="598"/>
    </row>
    <row r="22" spans="1:11">
      <c r="A22" s="607" t="s">
        <v>531</v>
      </c>
      <c r="B22" s="608"/>
      <c r="C22" s="596"/>
      <c r="D22" s="596"/>
      <c r="E22" s="596"/>
      <c r="F22" s="597"/>
      <c r="G22" s="598"/>
    </row>
    <row r="23" spans="1:11">
      <c r="A23" s="607" t="s">
        <v>534</v>
      </c>
      <c r="B23" s="609"/>
      <c r="C23" s="596"/>
      <c r="D23" s="596"/>
      <c r="E23" s="596"/>
      <c r="F23" s="597"/>
      <c r="G23" s="596"/>
    </row>
    <row r="24" spans="1:11">
      <c r="A24" s="80"/>
      <c r="E24" s="37"/>
      <c r="F24" s="36"/>
      <c r="J24" s="38"/>
    </row>
    <row r="25" spans="1:11">
      <c r="A25" s="37"/>
      <c r="E25" s="37"/>
      <c r="F25" s="6"/>
      <c r="G25" s="40"/>
      <c r="H25" s="40"/>
    </row>
    <row r="26" spans="1:11">
      <c r="A26" s="599" t="s">
        <v>114</v>
      </c>
      <c r="B26" s="600"/>
      <c r="C26" s="207"/>
      <c r="D26" s="207"/>
    </row>
    <row r="27" spans="1:11" s="6" customFormat="1">
      <c r="A27" s="603"/>
      <c r="B27" s="604" t="s">
        <v>526</v>
      </c>
      <c r="C27" s="604" t="s">
        <v>527</v>
      </c>
      <c r="E27"/>
      <c r="G27" s="5"/>
      <c r="H27" s="5"/>
      <c r="I27" s="5"/>
      <c r="J27" s="5"/>
      <c r="K27" s="5"/>
    </row>
    <row r="28" spans="1:11" s="6" customFormat="1">
      <c r="A28" s="606"/>
      <c r="B28" s="604" t="s">
        <v>529</v>
      </c>
      <c r="C28" s="604" t="s">
        <v>530</v>
      </c>
      <c r="E28"/>
      <c r="G28" s="5"/>
      <c r="H28" s="5"/>
      <c r="I28" s="5"/>
      <c r="J28" s="5"/>
      <c r="K28" s="5"/>
    </row>
    <row r="29" spans="1:11" s="6" customFormat="1">
      <c r="A29" s="606"/>
      <c r="B29" s="604" t="s">
        <v>532</v>
      </c>
      <c r="C29" s="604" t="s">
        <v>533</v>
      </c>
      <c r="E29"/>
      <c r="G29" s="5"/>
      <c r="H29" s="5"/>
      <c r="I29" s="5"/>
      <c r="J29" s="5"/>
      <c r="K29" s="5"/>
    </row>
    <row r="30" spans="1:11">
      <c r="A30" s="596"/>
      <c r="B30" s="596"/>
      <c r="C30" s="610"/>
      <c r="D30" s="207"/>
    </row>
  </sheetData>
  <mergeCells count="3">
    <mergeCell ref="A4:A5"/>
    <mergeCell ref="B4:B5"/>
    <mergeCell ref="C4:H4"/>
  </mergeCells>
  <dataValidations count="1">
    <dataValidation type="textLength" allowBlank="1" showInputMessage="1" showErrorMessage="1" error="Voy No. should contain 5 characters + &quot;/&quot; + leg (N/S)" sqref="B20">
      <formula1>7</formula1>
      <formula2>7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COVER</vt:lpstr>
      <vt:lpstr>NE-AEC7 (DIRECTLY)</vt:lpstr>
      <vt:lpstr>NE-AEC2</vt:lpstr>
      <vt:lpstr>NE-AEC8</vt:lpstr>
      <vt:lpstr>RS-AEC8</vt:lpstr>
      <vt:lpstr>WM-AMC1</vt:lpstr>
      <vt:lpstr>EM-AMC1</vt:lpstr>
      <vt:lpstr>AUSTRALIA-AAC1</vt:lpstr>
      <vt:lpstr>AG-AGX1</vt:lpstr>
      <vt:lpstr>WA-WAF1</vt:lpstr>
      <vt:lpstr>BRAZIL- SAM1</vt:lpstr>
      <vt:lpstr>US-AEC9</vt:lpstr>
      <vt:lpstr>US-AMC1</vt:lpstr>
      <vt:lpstr>IADA</vt:lpstr>
      <vt:lpstr>Feeder Closing Time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SGNTramAnh</dc:creator>
  <cp:lastModifiedBy>support</cp:lastModifiedBy>
  <cp:lastPrinted>2012-04-17T02:09:09Z</cp:lastPrinted>
  <dcterms:created xsi:type="dcterms:W3CDTF">2012-02-06T06:07:48Z</dcterms:created>
  <dcterms:modified xsi:type="dcterms:W3CDTF">2012-05-17T08:35:01Z</dcterms:modified>
</cp:coreProperties>
</file>